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ijana\Desktop\planovi i rebalansi 2021.-2022\2025\"/>
    </mc:Choice>
  </mc:AlternateContent>
  <xr:revisionPtr revIDLastSave="0" documentId="13_ncr:1_{CCDBC267-DB4E-4B1A-AB5C-C65E3E6EB4B0}" xr6:coauthVersionLast="47" xr6:coauthVersionMax="47" xr10:uidLastSave="{00000000-0000-0000-0000-000000000000}"/>
  <bookViews>
    <workbookView xWindow="-120" yWindow="-120" windowWidth="29040" windowHeight="15720" tabRatio="735" activeTab="6" xr2:uid="{00000000-000D-0000-FFFF-FFFF00000000}"/>
  </bookViews>
  <sheets>
    <sheet name="SAŽETAK" sheetId="9" r:id="rId1"/>
    <sheet name=" Račun prihoda i rashoda" sheetId="10" r:id="rId2"/>
    <sheet name="Prihodi i rashodi po izvorima" sheetId="15" r:id="rId3"/>
    <sheet name="Rashodi prema funkcijskoj kl" sheetId="11" r:id="rId4"/>
    <sheet name="Račun financiranja" sheetId="12" r:id="rId5"/>
    <sheet name="Račun financiranja po izvorima" sheetId="17" r:id="rId6"/>
    <sheet name=" POSEBNI DIO" sheetId="14" r:id="rId7"/>
  </sheets>
  <definedNames>
    <definedName name="_xlnm.Print_Area" localSheetId="1">' Račun prihoda i rashoda'!$A$1:$G$34</definedName>
    <definedName name="_xlnm.Print_Area" localSheetId="3">'Rashodi prema funkcijskoj kl'!$A$1:$E$20</definedName>
    <definedName name="_xlnm.Print_Area" localSheetId="0">SAŽETAK!$A$1:$L$46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4" l="1"/>
  <c r="I10" i="14"/>
  <c r="E13" i="11"/>
  <c r="C11" i="11"/>
  <c r="C12" i="11"/>
  <c r="E53" i="15"/>
  <c r="E47" i="15"/>
  <c r="E50" i="15"/>
  <c r="E49" i="15"/>
  <c r="E46" i="15"/>
  <c r="E43" i="15"/>
  <c r="E42" i="15" s="1"/>
  <c r="E41" i="15"/>
  <c r="E40" i="15"/>
  <c r="E39" i="15"/>
  <c r="C39" i="15"/>
  <c r="C51" i="15"/>
  <c r="C47" i="15"/>
  <c r="C44" i="15"/>
  <c r="C42" i="15"/>
  <c r="C40" i="15"/>
  <c r="E28" i="15"/>
  <c r="E32" i="15"/>
  <c r="E30" i="15"/>
  <c r="E23" i="15"/>
  <c r="E25" i="15"/>
  <c r="E19" i="15"/>
  <c r="E22" i="15"/>
  <c r="E21" i="15"/>
  <c r="E16" i="15"/>
  <c r="E18" i="15"/>
  <c r="E11" i="15"/>
  <c r="E15" i="15"/>
  <c r="E13" i="15"/>
  <c r="C11" i="15"/>
  <c r="C19" i="15"/>
  <c r="C23" i="15"/>
  <c r="C26" i="15"/>
  <c r="C28" i="15"/>
  <c r="C16" i="15"/>
  <c r="C14" i="15"/>
  <c r="C12" i="15"/>
  <c r="E26" i="10"/>
  <c r="E27" i="10"/>
  <c r="E32" i="10"/>
  <c r="G12" i="10"/>
  <c r="E11" i="10"/>
  <c r="I28" i="9"/>
  <c r="I14" i="9"/>
  <c r="I13" i="9"/>
  <c r="I10" i="9"/>
  <c r="G12" i="9"/>
  <c r="G9" i="9"/>
  <c r="D40" i="15"/>
  <c r="F27" i="10"/>
  <c r="D27" i="10"/>
  <c r="H23" i="14"/>
  <c r="H10" i="14"/>
  <c r="D54" i="15" l="1"/>
  <c r="D26" i="15"/>
  <c r="G33" i="10" l="1"/>
  <c r="G30" i="10"/>
  <c r="G29" i="10"/>
  <c r="G28" i="10"/>
  <c r="G20" i="10"/>
  <c r="G17" i="10"/>
  <c r="G16" i="10"/>
  <c r="G15" i="10"/>
  <c r="G14" i="10"/>
  <c r="G13" i="10"/>
  <c r="I47" i="14" l="1"/>
  <c r="I46" i="14"/>
  <c r="I29" i="14"/>
  <c r="I26" i="14"/>
  <c r="I25" i="14"/>
  <c r="H34" i="14" l="1"/>
  <c r="H32" i="14"/>
  <c r="F34" i="14"/>
  <c r="F32" i="14"/>
  <c r="I33" i="14"/>
  <c r="I38" i="14"/>
  <c r="F40" i="14"/>
  <c r="G40" i="14"/>
  <c r="H40" i="14"/>
  <c r="I21" i="14"/>
  <c r="I32" i="14" l="1"/>
  <c r="I12" i="14"/>
  <c r="I11" i="14"/>
  <c r="H37" i="14" l="1"/>
  <c r="C10" i="17"/>
  <c r="C9" i="17" s="1"/>
  <c r="E12" i="12"/>
  <c r="E9" i="12"/>
  <c r="B47" i="15"/>
  <c r="D47" i="15"/>
  <c r="B44" i="15"/>
  <c r="D44" i="15"/>
  <c r="E44" i="15"/>
  <c r="B28" i="15"/>
  <c r="D28" i="15"/>
  <c r="B23" i="15"/>
  <c r="D23" i="15"/>
  <c r="B19" i="15"/>
  <c r="D19" i="15"/>
  <c r="B16" i="15"/>
  <c r="D16" i="15"/>
  <c r="F28" i="14" l="1"/>
  <c r="H28" i="14"/>
  <c r="I28" i="14" s="1"/>
  <c r="D32" i="10"/>
  <c r="D26" i="10" s="1"/>
  <c r="F32" i="10"/>
  <c r="G32" i="10" l="1"/>
  <c r="F26" i="10"/>
  <c r="B11" i="17"/>
  <c r="B10" i="17" s="1"/>
  <c r="D11" i="17"/>
  <c r="D10" i="17" s="1"/>
  <c r="E11" i="17"/>
  <c r="E10" i="17" s="1"/>
  <c r="D9" i="12" l="1"/>
  <c r="F9" i="12"/>
  <c r="G9" i="12"/>
  <c r="D12" i="12"/>
  <c r="F12" i="12"/>
  <c r="G12" i="12"/>
  <c r="B51" i="15" l="1"/>
  <c r="D51" i="15"/>
  <c r="E51" i="15"/>
  <c r="B42" i="15"/>
  <c r="D42" i="15"/>
  <c r="D39" i="15" s="1"/>
  <c r="B40" i="15"/>
  <c r="B39" i="15" s="1"/>
  <c r="B14" i="15" l="1"/>
  <c r="D14" i="15"/>
  <c r="E14" i="15"/>
  <c r="B12" i="15"/>
  <c r="D12" i="15"/>
  <c r="D11" i="15" s="1"/>
  <c r="E12" i="15"/>
  <c r="B11" i="15" l="1"/>
  <c r="F38" i="9"/>
  <c r="H35" i="9" s="1"/>
  <c r="H38" i="9" s="1"/>
  <c r="I35" i="9" s="1"/>
  <c r="I38" i="9" s="1"/>
  <c r="F22" i="9" l="1"/>
  <c r="H22" i="9"/>
  <c r="I22" i="9"/>
  <c r="F12" i="9" l="1"/>
  <c r="F15" i="9" s="1"/>
  <c r="F23" i="9" s="1"/>
  <c r="F29" i="9" s="1"/>
  <c r="F30" i="9" s="1"/>
  <c r="H12" i="9"/>
  <c r="H15" i="9" s="1"/>
  <c r="I12" i="9"/>
  <c r="I15" i="9" s="1"/>
  <c r="I23" i="9" s="1"/>
  <c r="F9" i="9"/>
  <c r="H9" i="9"/>
  <c r="I9" i="9"/>
  <c r="H20" i="14"/>
  <c r="I20" i="14" s="1"/>
  <c r="F20" i="14"/>
  <c r="H23" i="9" l="1"/>
  <c r="H29" i="9" s="1"/>
  <c r="H30" i="9" s="1"/>
  <c r="B12" i="11" l="1"/>
  <c r="B11" i="11" s="1"/>
  <c r="D12" i="11"/>
  <c r="D11" i="11" s="1"/>
  <c r="E12" i="11"/>
  <c r="E11" i="11" s="1"/>
  <c r="D19" i="10" l="1"/>
  <c r="F19" i="10"/>
  <c r="G19" i="10" s="1"/>
  <c r="F37" i="14"/>
  <c r="I37" i="14" s="1"/>
  <c r="F23" i="14"/>
  <c r="I23" i="14" s="1"/>
  <c r="F16" i="14"/>
  <c r="H16" i="14"/>
  <c r="I16" i="14" s="1"/>
  <c r="F45" i="14"/>
  <c r="H45" i="14"/>
  <c r="I45" i="14" s="1"/>
  <c r="F10" i="14"/>
  <c r="D12" i="10" l="1"/>
  <c r="D11" i="10" s="1"/>
  <c r="G11" i="10"/>
  <c r="F12" i="10"/>
  <c r="F11" i="10" s="1"/>
  <c r="G26" i="10" l="1"/>
  <c r="G27" i="10"/>
</calcChain>
</file>

<file path=xl/sharedStrings.xml><?xml version="1.0" encoding="utf-8"?>
<sst xmlns="http://schemas.openxmlformats.org/spreadsheetml/2006/main" count="258" uniqueCount="128">
  <si>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</si>
  <si>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</si>
  <si>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</si>
  <si>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</si>
  <si>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</si>
  <si>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</si>
  <si>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</si>
  <si>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</si>
  <si>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</si>
  <si>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</si>
  <si>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</si>
  <si>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</si>
  <si>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</si>
  <si>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</si>
  <si>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</si>
  <si>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</si>
  <si>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</si>
  <si>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</si>
  <si>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</si>
  <si>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</si>
  <si>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</si>
  <si>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</si>
  <si>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</si>
  <si>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</si>
  <si>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</si>
  <si>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</si>
  <si>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</si>
  <si>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</si>
  <si>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</si>
  <si>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</si>
  <si>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</si>
  <si>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</si>
  <si>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</si>
  <si>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rashodi</t>
  </si>
  <si>
    <t>09 Obrazovanje</t>
  </si>
  <si>
    <t>0912 Osnovno obrazovanje</t>
  </si>
  <si>
    <t xml:space="preserve">096 Dodatne usluge u obrazovanju </t>
  </si>
  <si>
    <t>Prihodi od imovine</t>
  </si>
  <si>
    <t>Prihodi od prodaje proizvoda i robe te pruženih usluga i prihodi od donacija</t>
  </si>
  <si>
    <t>Prihodi od upravnih i administrativnih pristojbi,
pristojbi po posebnim propisima i naknada</t>
  </si>
  <si>
    <t>PROGRAM</t>
  </si>
  <si>
    <t>AKTIVNOST</t>
  </si>
  <si>
    <t>Programi školstva</t>
  </si>
  <si>
    <t>Rashodi za nabavu proizvedene dugotrajne im.</t>
  </si>
  <si>
    <t>Osnovne škole-rashodi za plaće i ostala materijalna prava</t>
  </si>
  <si>
    <t>Vlastiti izvori</t>
  </si>
  <si>
    <t>Rezultat poslovanja</t>
  </si>
  <si>
    <t>Razred/
skupina</t>
  </si>
  <si>
    <t>PREDSJEDNIK ŠO</t>
  </si>
  <si>
    <t>Vjeran Vidović, prof.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</si>
  <si>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</si>
  <si>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</si>
  <si>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</si>
  <si>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</si>
  <si>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</si>
  <si>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</si>
  <si>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</si>
  <si>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</si>
  <si>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</si>
  <si>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</si>
  <si>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</si>
  <si>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</si>
  <si>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</si>
  <si>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</si>
  <si>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</si>
  <si>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</si>
  <si>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</si>
  <si>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</si>
  <si>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</si>
  <si>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</si>
  <si>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</si>
  <si>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>3 Vlastiti prihodi</t>
  </si>
  <si>
    <t xml:space="preserve">  31 Vlastiti prihodi</t>
  </si>
  <si>
    <t>B. RAČUN FINANCIRANJA PREMA IZVORIMA FINANCIRANJA</t>
  </si>
  <si>
    <t>PRIMICI UKUPNO</t>
  </si>
  <si>
    <t>IZDACI UKUPNO</t>
  </si>
  <si>
    <t>PRIHODI POSLOVANJA PREMA EKONOMSKOJ KLASIFIKACIJI</t>
  </si>
  <si>
    <t>RASHODI POSLOVANJA PREMA EKONOMSKOJ KLASIFIKACIJI</t>
  </si>
  <si>
    <t>Prihodi od prodaje nefinancijske imovine</t>
  </si>
  <si>
    <t>6 Donacije</t>
  </si>
  <si>
    <t>REZULTAT POSLOVANJA</t>
  </si>
  <si>
    <t>B. RAČUN FINANCIRANJA PREMA EKONOMSKOJ KLASIFIKACIJI</t>
  </si>
  <si>
    <t>Izvor financiranja 11</t>
  </si>
  <si>
    <t>Izvor financiranja 31</t>
  </si>
  <si>
    <t xml:space="preserve">Plan za 2025. </t>
  </si>
  <si>
    <t>Plan za 2025.</t>
  </si>
  <si>
    <t>Rashodi za dodatna ulaganja na nefinanc.im.</t>
  </si>
  <si>
    <t>Rashodi za dodatna ulaganja na nefinancijskoj imovini</t>
  </si>
  <si>
    <t xml:space="preserve">  431 Ostali prihodi za    posebne namjene</t>
  </si>
  <si>
    <t xml:space="preserve">  531 Pomoći iz državnog proračuna</t>
  </si>
  <si>
    <t xml:space="preserve">  581 Prijenosi iz nadležnog proračuna</t>
  </si>
  <si>
    <t>Izvor financiranja 431</t>
  </si>
  <si>
    <t>Izvor financiranja 611</t>
  </si>
  <si>
    <t>Izvor financiranja 531</t>
  </si>
  <si>
    <t>Izvor financiranja 581</t>
  </si>
  <si>
    <t>Decentralizirane funkcije - osnovno školstvo</t>
  </si>
  <si>
    <t>Plan rashoda i izdataka osnovnih škola</t>
  </si>
  <si>
    <t>Materijalni i financijski rashodi</t>
  </si>
  <si>
    <t>A102401</t>
  </si>
  <si>
    <t>A103502</t>
  </si>
  <si>
    <t>A103512</t>
  </si>
  <si>
    <t>Pomoći iz državnog proračuna-proračunski korisnici</t>
  </si>
  <si>
    <t>Donacije-proračunski korisnici</t>
  </si>
  <si>
    <t>Prijenosi prorač. korisnicima iz nadležnog proračuna</t>
  </si>
  <si>
    <t>Namjenski prihodi-proračunski korisnici</t>
  </si>
  <si>
    <t xml:space="preserve">  431 Namjenski prihodi-proračunski korisnici</t>
  </si>
  <si>
    <t xml:space="preserve">  52   Ostale pomoći</t>
  </si>
  <si>
    <t xml:space="preserve">  531 Pomoći iz državnog proračuna-proračunski korisnici</t>
  </si>
  <si>
    <t xml:space="preserve">  581 Prijenosi prorač.korisnicima iz nadležnog proračuna</t>
  </si>
  <si>
    <t xml:space="preserve">  61 Donacije</t>
  </si>
  <si>
    <t xml:space="preserve">  611 Donacije-proračunski korisnici</t>
  </si>
  <si>
    <t xml:space="preserve">  43   Ostali prihodi za posebne namjene</t>
  </si>
  <si>
    <t xml:space="preserve">  43  Ostali prihodi za posebne namjene</t>
  </si>
  <si>
    <t>Povećanje/smanjenje</t>
  </si>
  <si>
    <t>I. izmjena FP za 2025.</t>
  </si>
  <si>
    <t>Indeks</t>
  </si>
  <si>
    <t>4 (3/1)</t>
  </si>
  <si>
    <t>Izvor financiranja 71</t>
  </si>
  <si>
    <t>Prihodi od prodaje ili zamjene nefinancijske imovine i naknade s naslova osiguranja</t>
  </si>
  <si>
    <t>Rashodi za donacije, kazne, naknade šteta i kapitalne pomoći</t>
  </si>
  <si>
    <t>I. Izmjena FP za 2025.</t>
  </si>
  <si>
    <t>7 Prihodi od prodaje ili zamjene nefinancijske imovine i naknade s naslova osiguranja</t>
  </si>
  <si>
    <t xml:space="preserve">  71 Prihodi od prodaje ili zamjene nefinancijske imovine i naknade s naslova osiguranja</t>
  </si>
  <si>
    <t>**Napomena: Ako se usvojeni Prijedlog I. Izmjene financijskog plana za 2025. i projekcija za 2026. i 2027. godinu ne mijenja, isti automatizmom postaje I. Izmjena financijskog plana za 2025. godinu i projekcije za 2026. i 2027. godinu.</t>
  </si>
  <si>
    <t>KLASA: 400-02/25-01/02</t>
  </si>
  <si>
    <t>URBROJ: 2109-50-25-1</t>
  </si>
  <si>
    <t>Čakovec, 10.12.2025.</t>
  </si>
  <si>
    <t>I. IZMJENA FINANCIJSKOG PLANA UMJETNIČKE ŠKOLE MIROSLAV MAGDALENIĆ ČAKOVEC
ZA 2025. GODINU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</si>
</sst>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1" fillId="0" borderId="0" xfId="0" applyFont="1"/>
    <xf numFmtId="0" fontId="0" fillId="0" borderId="0" xfId="0" applyFont="1"/>
    <xf numFmtId="0" fontId="6" fillId="0" borderId="0" xfId="0" applyFont="1" applyAlignment="1">
      <alignment vertical="center" wrapText="1"/>
    </xf>
    <xf numFmtId="164" fontId="0" fillId="0" borderId="0" xfId="0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quotePrefix="1" applyFont="1" applyBorder="1" applyAlignment="1">
      <alignment horizontal="left" wrapText="1"/>
    </xf>
    <xf numFmtId="0" fontId="7" fillId="0" borderId="2" xfId="0" quotePrefix="1" applyFont="1" applyBorder="1" applyAlignment="1">
      <alignment horizontal="left" wrapText="1"/>
    </xf>
    <xf numFmtId="0" fontId="7" fillId="0" borderId="2" xfId="0" quotePrefix="1" applyFont="1" applyBorder="1" applyAlignment="1">
      <alignment horizontal="center" wrapText="1"/>
    </xf>
    <xf numFmtId="0" fontId="7" fillId="0" borderId="2" xfId="0" quotePrefix="1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quotePrefix="1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7" fillId="0" borderId="3" xfId="0" applyNumberFormat="1" applyFont="1" applyBorder="1" applyAlignment="1">
      <alignment horizontal="right" wrapText="1"/>
    </xf>
    <xf numFmtId="4" fontId="19" fillId="3" borderId="3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/>
    <xf numFmtId="4" fontId="8" fillId="4" borderId="1" xfId="0" quotePrefix="1" applyNumberFormat="1" applyFont="1" applyFill="1" applyBorder="1" applyAlignment="1">
      <alignment horizontal="right"/>
    </xf>
    <xf numFmtId="4" fontId="8" fillId="3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3" xfId="0" quotePrefix="1" applyNumberFormat="1" applyFont="1" applyFill="1" applyBorder="1" applyAlignment="1">
      <alignment horizontal="right"/>
    </xf>
    <xf numFmtId="4" fontId="7" fillId="3" borderId="1" xfId="0" quotePrefix="1" applyNumberFormat="1" applyFont="1" applyFill="1" applyBorder="1" applyAlignment="1">
      <alignment horizontal="right"/>
    </xf>
    <xf numFmtId="4" fontId="7" fillId="3" borderId="3" xfId="0" quotePrefix="1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/>
    </xf>
    <xf numFmtId="0" fontId="22" fillId="0" borderId="3" xfId="0" quotePrefix="1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0" fontId="18" fillId="0" borderId="4" xfId="0" applyFont="1" applyFill="1" applyBorder="1" applyAlignment="1">
      <alignment horizontal="center"/>
    </xf>
    <xf numFmtId="0" fontId="18" fillId="0" borderId="4" xfId="0" applyFont="1" applyFill="1" applyBorder="1"/>
    <xf numFmtId="4" fontId="18" fillId="0" borderId="3" xfId="0" applyNumberFormat="1" applyFont="1" applyFill="1" applyBorder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7" fillId="4" borderId="3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 applyProtection="1">
      <alignment horizontal="right" wrapText="1"/>
    </xf>
    <xf numFmtId="0" fontId="22" fillId="0" borderId="3" xfId="0" quotePrefix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 applyProtection="1">
      <alignment horizontal="right" wrapText="1"/>
    </xf>
    <xf numFmtId="4" fontId="24" fillId="0" borderId="3" xfId="0" applyNumberFormat="1" applyFont="1" applyFill="1" applyBorder="1" applyAlignment="1">
      <alignment horizontal="right"/>
    </xf>
    <xf numFmtId="4" fontId="7" fillId="4" borderId="3" xfId="0" applyNumberFormat="1" applyFont="1" applyFill="1" applyBorder="1" applyAlignment="1">
      <alignment horizontal="right"/>
    </xf>
    <xf numFmtId="0" fontId="0" fillId="0" borderId="0" xfId="0" applyFill="1"/>
    <xf numFmtId="0" fontId="9" fillId="0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 indent="1"/>
    </xf>
    <xf numFmtId="0" fontId="7" fillId="4" borderId="4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4" fontId="7" fillId="5" borderId="4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4" fontId="7" fillId="5" borderId="4" xfId="0" applyNumberFormat="1" applyFont="1" applyFill="1" applyBorder="1" applyAlignment="1" applyProtection="1">
      <alignment horizontal="right" vertical="center" wrapText="1"/>
    </xf>
    <xf numFmtId="0" fontId="8" fillId="3" borderId="3" xfId="0" applyNumberFormat="1" applyFont="1" applyFill="1" applyBorder="1" applyAlignment="1" applyProtection="1">
      <alignment vertical="center" wrapText="1"/>
    </xf>
    <xf numFmtId="4" fontId="7" fillId="3" borderId="3" xfId="0" applyNumberFormat="1" applyFont="1" applyFill="1" applyBorder="1" applyAlignment="1" applyProtection="1">
      <alignment horizontal="right" vertical="center" wrapText="1"/>
    </xf>
    <xf numFmtId="0" fontId="8" fillId="3" borderId="3" xfId="0" quotePrefix="1" applyFont="1" applyFill="1" applyBorder="1" applyAlignment="1">
      <alignment horizontal="left" vertical="center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4" fontId="7" fillId="3" borderId="4" xfId="0" applyNumberFormat="1" applyFont="1" applyFill="1" applyBorder="1" applyAlignment="1">
      <alignment horizontal="righ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4" fontId="7" fillId="5" borderId="4" xfId="0" applyNumberFormat="1" applyFont="1" applyFill="1" applyBorder="1" applyAlignment="1">
      <alignment horizontal="right"/>
    </xf>
    <xf numFmtId="0" fontId="23" fillId="3" borderId="3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7" fillId="5" borderId="3" xfId="0" applyNumberFormat="1" applyFont="1" applyFill="1" applyBorder="1" applyAlignment="1">
      <alignment horizontal="right"/>
    </xf>
    <xf numFmtId="0" fontId="18" fillId="5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left" vertical="center" wrapText="1" indent="1"/>
    </xf>
    <xf numFmtId="0" fontId="9" fillId="3" borderId="3" xfId="0" quotePrefix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/>
    </xf>
    <xf numFmtId="0" fontId="25" fillId="0" borderId="3" xfId="0" applyFont="1" applyBorder="1"/>
    <xf numFmtId="0" fontId="25" fillId="0" borderId="3" xfId="0" applyFont="1" applyBorder="1" applyAlignment="1">
      <alignment horizontal="left"/>
    </xf>
    <xf numFmtId="4" fontId="25" fillId="0" borderId="3" xfId="0" applyNumberFormat="1" applyFont="1" applyBorder="1"/>
    <xf numFmtId="0" fontId="26" fillId="3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 applyProtection="1">
      <alignment horizontal="right" wrapText="1"/>
    </xf>
    <xf numFmtId="0" fontId="7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7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7" fillId="0" borderId="0" xfId="0" applyFont="1"/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6" xfId="0" applyBorder="1"/>
    <xf numFmtId="0" fontId="0" fillId="0" borderId="0" xfId="0" applyBorder="1"/>
    <xf numFmtId="0" fontId="7" fillId="0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28" fillId="2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left" vertical="center" wrapText="1" indent="1"/>
    </xf>
    <xf numFmtId="0" fontId="7" fillId="6" borderId="4" xfId="0" applyFont="1" applyFill="1" applyBorder="1" applyAlignment="1">
      <alignment horizontal="left" vertical="center" wrapText="1" indent="1"/>
    </xf>
    <xf numFmtId="0" fontId="7" fillId="6" borderId="4" xfId="0" applyFont="1" applyFill="1" applyBorder="1" applyAlignment="1">
      <alignment horizontal="left" vertical="center" wrapText="1"/>
    </xf>
    <xf numFmtId="4" fontId="7" fillId="6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9" fillId="5" borderId="3" xfId="0" applyNumberFormat="1" applyFont="1" applyFill="1" applyBorder="1" applyAlignment="1">
      <alignment horizontal="right"/>
    </xf>
    <xf numFmtId="3" fontId="9" fillId="3" borderId="3" xfId="0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/>
    <xf numFmtId="4" fontId="8" fillId="6" borderId="3" xfId="0" applyNumberFormat="1" applyFont="1" applyFill="1" applyBorder="1" applyAlignment="1">
      <alignment horizontal="right"/>
    </xf>
    <xf numFmtId="0" fontId="8" fillId="3" borderId="3" xfId="0" quotePrefix="1" applyFont="1" applyFill="1" applyBorder="1" applyAlignment="1">
      <alignment horizontal="left" vertical="center" wrapText="1"/>
    </xf>
    <xf numFmtId="4" fontId="7" fillId="3" borderId="4" xfId="0" applyNumberFormat="1" applyFont="1" applyFill="1" applyBorder="1" applyAlignment="1" applyProtection="1">
      <alignment horizontal="right" wrapText="1"/>
    </xf>
    <xf numFmtId="2" fontId="25" fillId="0" borderId="3" xfId="0" applyNumberFormat="1" applyFont="1" applyBorder="1"/>
    <xf numFmtId="4" fontId="7" fillId="3" borderId="3" xfId="0" applyNumberFormat="1" applyFont="1" applyFill="1" applyBorder="1" applyAlignment="1" applyProtection="1">
      <alignment horizontal="right" wrapText="1"/>
    </xf>
    <xf numFmtId="4" fontId="9" fillId="2" borderId="4" xfId="0" applyNumberFormat="1" applyFont="1" applyFill="1" applyBorder="1" applyAlignment="1">
      <alignment horizontal="right"/>
    </xf>
    <xf numFmtId="4" fontId="0" fillId="0" borderId="0" xfId="0" applyNumberFormat="1"/>
    <xf numFmtId="0" fontId="7" fillId="0" borderId="0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3" fillId="2" borderId="4" xfId="0" applyNumberFormat="1" applyFont="1" applyFill="1" applyBorder="1" applyAlignment="1">
      <alignment horizontal="right"/>
    </xf>
    <xf numFmtId="0" fontId="21" fillId="0" borderId="0" xfId="0" applyFont="1"/>
    <xf numFmtId="0" fontId="21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quotePrefix="1" applyFont="1" applyFill="1" applyBorder="1" applyAlignment="1">
      <alignment horizontal="left" vertical="center" wrapText="1"/>
    </xf>
    <xf numFmtId="0" fontId="8" fillId="3" borderId="4" xfId="0" quotePrefix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46"/>
  <sheetViews>
    <sheetView zoomScale="98" zoomScaleNormal="98" workbookViewId="0">
      <selection activeCell="A2" sqref="A2"/>
    </sheetView>
  </sheetViews>
  <sheetFormatPr defaultRowHeight="15" x14ac:dyDescent="0.25"/>
  <cols>
    <col min="5" max="8" width="25.28515625" customWidth="1"/>
    <col min="9" max="9" width="25" customWidth="1"/>
    <col min="10" max="10" width="9.7109375" hidden="1" customWidth="1"/>
    <col min="11" max="11" width="9.42578125" hidden="1" customWidth="1"/>
  </cols>
  <sheetData>
    <row r="1" spans="1:14" ht="42" customHeight="1" x14ac:dyDescent="0.25">
      <c r="A1" s="169" t="s">
        <v>127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N1" s="8"/>
    </row>
    <row r="2" spans="1:14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5.75" x14ac:dyDescent="0.25">
      <c r="A3" s="169" t="s">
        <v>20</v>
      </c>
      <c r="B3" s="169"/>
      <c r="C3" s="169"/>
      <c r="D3" s="169"/>
      <c r="E3" s="169"/>
      <c r="F3" s="169"/>
      <c r="G3" s="169"/>
      <c r="H3" s="169"/>
      <c r="I3" s="169"/>
      <c r="J3" s="170"/>
      <c r="K3" s="170"/>
    </row>
    <row r="4" spans="1:14" ht="18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</row>
    <row r="5" spans="1:14" ht="18" customHeight="1" x14ac:dyDescent="0.25">
      <c r="A5" s="169" t="s">
        <v>27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4" ht="18" x14ac:dyDescent="0.25">
      <c r="A6" s="24"/>
      <c r="B6" s="25"/>
      <c r="C6" s="25"/>
      <c r="D6" s="25"/>
      <c r="E6" s="26"/>
      <c r="F6" s="27"/>
      <c r="G6" s="27"/>
      <c r="H6" s="27"/>
      <c r="I6" s="133" t="s">
        <v>50</v>
      </c>
      <c r="J6" s="132"/>
      <c r="K6" s="133"/>
    </row>
    <row r="7" spans="1:14" x14ac:dyDescent="0.25">
      <c r="A7" s="10"/>
      <c r="B7" s="11"/>
      <c r="C7" s="11"/>
      <c r="D7" s="12"/>
      <c r="E7" s="28"/>
      <c r="F7" s="29" t="s">
        <v>84</v>
      </c>
      <c r="G7" s="29" t="s">
        <v>113</v>
      </c>
      <c r="H7" s="29" t="s">
        <v>114</v>
      </c>
      <c r="I7" s="29" t="s">
        <v>115</v>
      </c>
      <c r="J7" s="134"/>
      <c r="K7" s="135"/>
    </row>
    <row r="8" spans="1:14" ht="9.9499999999999993" customHeight="1" x14ac:dyDescent="0.25">
      <c r="A8" s="10"/>
      <c r="B8" s="11"/>
      <c r="C8" s="11"/>
      <c r="D8" s="12"/>
      <c r="E8" s="28"/>
      <c r="F8" s="142">
        <v>1</v>
      </c>
      <c r="G8" s="142">
        <v>2</v>
      </c>
      <c r="H8" s="142">
        <v>3</v>
      </c>
      <c r="I8" s="142" t="s">
        <v>116</v>
      </c>
      <c r="J8" s="135"/>
      <c r="K8" s="135"/>
    </row>
    <row r="9" spans="1:14" x14ac:dyDescent="0.25">
      <c r="A9" s="172" t="s">
        <v>0</v>
      </c>
      <c r="B9" s="173"/>
      <c r="C9" s="173"/>
      <c r="D9" s="173"/>
      <c r="E9" s="174"/>
      <c r="F9" s="30">
        <f t="shared" ref="F9:I9" si="0">F10</f>
        <v>1324037</v>
      </c>
      <c r="G9" s="30">
        <f>G10</f>
        <v>63460.13</v>
      </c>
      <c r="H9" s="30">
        <f t="shared" si="0"/>
        <v>1387497.13</v>
      </c>
      <c r="I9" s="30">
        <f t="shared" si="0"/>
        <v>104.79292723692765</v>
      </c>
    </row>
    <row r="10" spans="1:14" x14ac:dyDescent="0.25">
      <c r="A10" s="167" t="s">
        <v>51</v>
      </c>
      <c r="B10" s="168"/>
      <c r="C10" s="168"/>
      <c r="D10" s="168"/>
      <c r="E10" s="175"/>
      <c r="F10" s="31">
        <v>1324037</v>
      </c>
      <c r="G10" s="31">
        <v>63460.13</v>
      </c>
      <c r="H10" s="31">
        <v>1387497.13</v>
      </c>
      <c r="I10" s="31">
        <f>(H10/F10)*100</f>
        <v>104.79292723692765</v>
      </c>
    </row>
    <row r="11" spans="1:14" x14ac:dyDescent="0.25">
      <c r="A11" s="176" t="s">
        <v>52</v>
      </c>
      <c r="B11" s="175"/>
      <c r="C11" s="175"/>
      <c r="D11" s="175"/>
      <c r="E11" s="175"/>
      <c r="F11" s="31"/>
      <c r="G11" s="31"/>
      <c r="H11" s="31"/>
      <c r="I11" s="31"/>
    </row>
    <row r="12" spans="1:14" x14ac:dyDescent="0.25">
      <c r="A12" s="32" t="s">
        <v>1</v>
      </c>
      <c r="B12" s="33"/>
      <c r="C12" s="33"/>
      <c r="D12" s="33"/>
      <c r="E12" s="33"/>
      <c r="F12" s="30">
        <f t="shared" ref="F12:I12" si="1">F13+F14</f>
        <v>1348137</v>
      </c>
      <c r="G12" s="30">
        <f>G13+G14</f>
        <v>102709</v>
      </c>
      <c r="H12" s="30">
        <f t="shared" si="1"/>
        <v>1450846</v>
      </c>
      <c r="I12" s="30">
        <f t="shared" si="1"/>
        <v>260.02681647362891</v>
      </c>
    </row>
    <row r="13" spans="1:14" x14ac:dyDescent="0.25">
      <c r="A13" s="177" t="s">
        <v>53</v>
      </c>
      <c r="B13" s="168"/>
      <c r="C13" s="168"/>
      <c r="D13" s="168"/>
      <c r="E13" s="168"/>
      <c r="F13" s="31">
        <v>1302137</v>
      </c>
      <c r="G13" s="31">
        <v>77846.720000000001</v>
      </c>
      <c r="H13" s="31">
        <v>1379983.72</v>
      </c>
      <c r="I13" s="34">
        <f>(H13/F13)*100</f>
        <v>105.97838169102023</v>
      </c>
    </row>
    <row r="14" spans="1:14" x14ac:dyDescent="0.25">
      <c r="A14" s="176" t="s">
        <v>54</v>
      </c>
      <c r="B14" s="175"/>
      <c r="C14" s="175"/>
      <c r="D14" s="175"/>
      <c r="E14" s="175"/>
      <c r="F14" s="31">
        <v>46000</v>
      </c>
      <c r="G14" s="31">
        <v>24862.28</v>
      </c>
      <c r="H14" s="31">
        <v>70862.28</v>
      </c>
      <c r="I14" s="34">
        <f>(H14/F14)*100</f>
        <v>154.04843478260869</v>
      </c>
    </row>
    <row r="15" spans="1:14" x14ac:dyDescent="0.25">
      <c r="A15" s="178" t="s">
        <v>2</v>
      </c>
      <c r="B15" s="173"/>
      <c r="C15" s="173"/>
      <c r="D15" s="173"/>
      <c r="E15" s="173"/>
      <c r="F15" s="35">
        <f t="shared" ref="F15:I15" si="2">F10-F12</f>
        <v>-24100</v>
      </c>
      <c r="G15" s="35">
        <v>-39248.870000000003</v>
      </c>
      <c r="H15" s="35">
        <f t="shared" si="2"/>
        <v>-63348.870000000112</v>
      </c>
      <c r="I15" s="35">
        <f t="shared" si="2"/>
        <v>-155.23388923670126</v>
      </c>
    </row>
    <row r="16" spans="1:14" ht="18" x14ac:dyDescent="0.25">
      <c r="A16" s="1"/>
      <c r="B16" s="36"/>
      <c r="C16" s="36"/>
      <c r="D16" s="36"/>
      <c r="E16" s="36"/>
      <c r="F16" s="36"/>
      <c r="G16" s="36"/>
      <c r="H16" s="36"/>
      <c r="I16" s="37"/>
      <c r="J16" s="37"/>
      <c r="K16" s="37"/>
    </row>
    <row r="17" spans="1:11" ht="18" customHeight="1" x14ac:dyDescent="0.25">
      <c r="A17" s="169" t="s">
        <v>28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</row>
    <row r="18" spans="1:11" ht="18" x14ac:dyDescent="0.25">
      <c r="A18" s="1"/>
      <c r="B18" s="36"/>
      <c r="C18" s="36"/>
      <c r="D18" s="36"/>
      <c r="E18" s="36"/>
      <c r="F18" s="36"/>
      <c r="G18" s="36"/>
      <c r="H18" s="36"/>
      <c r="I18" s="37"/>
      <c r="J18" s="37"/>
      <c r="K18" s="37"/>
    </row>
    <row r="19" spans="1:11" x14ac:dyDescent="0.25">
      <c r="A19" s="10"/>
      <c r="B19" s="11"/>
      <c r="C19" s="11"/>
      <c r="D19" s="12"/>
      <c r="E19" s="28"/>
      <c r="F19" s="29" t="s">
        <v>84</v>
      </c>
      <c r="G19" s="29" t="s">
        <v>113</v>
      </c>
      <c r="H19" s="29" t="s">
        <v>114</v>
      </c>
      <c r="I19" s="29" t="s">
        <v>115</v>
      </c>
    </row>
    <row r="20" spans="1:11" ht="15.75" customHeight="1" x14ac:dyDescent="0.25">
      <c r="A20" s="167" t="s">
        <v>55</v>
      </c>
      <c r="B20" s="179"/>
      <c r="C20" s="179"/>
      <c r="D20" s="179"/>
      <c r="E20" s="180"/>
      <c r="F20" s="31">
        <v>0</v>
      </c>
      <c r="G20" s="31">
        <v>0</v>
      </c>
      <c r="H20" s="31">
        <v>0</v>
      </c>
      <c r="I20" s="31">
        <v>0</v>
      </c>
    </row>
    <row r="21" spans="1:11" x14ac:dyDescent="0.25">
      <c r="A21" s="167" t="s">
        <v>56</v>
      </c>
      <c r="B21" s="168"/>
      <c r="C21" s="168"/>
      <c r="D21" s="168"/>
      <c r="E21" s="168"/>
      <c r="F21" s="31">
        <v>0</v>
      </c>
      <c r="G21" s="31">
        <v>0</v>
      </c>
      <c r="H21" s="31">
        <v>0</v>
      </c>
      <c r="I21" s="31">
        <v>0</v>
      </c>
    </row>
    <row r="22" spans="1:11" x14ac:dyDescent="0.25">
      <c r="A22" s="178" t="s">
        <v>4</v>
      </c>
      <c r="B22" s="173"/>
      <c r="C22" s="173"/>
      <c r="D22" s="173"/>
      <c r="E22" s="173"/>
      <c r="F22" s="115">
        <f t="shared" ref="F22:I22" si="3">F20-F21</f>
        <v>0</v>
      </c>
      <c r="G22" s="115">
        <v>0</v>
      </c>
      <c r="H22" s="115">
        <f t="shared" si="3"/>
        <v>0</v>
      </c>
      <c r="I22" s="115">
        <f t="shared" si="3"/>
        <v>0</v>
      </c>
    </row>
    <row r="23" spans="1:11" x14ac:dyDescent="0.25">
      <c r="A23" s="178" t="s">
        <v>57</v>
      </c>
      <c r="B23" s="190"/>
      <c r="C23" s="190"/>
      <c r="D23" s="190"/>
      <c r="E23" s="191"/>
      <c r="F23" s="35">
        <f>F15+F22</f>
        <v>-24100</v>
      </c>
      <c r="G23" s="35">
        <v>-39248.870000000003</v>
      </c>
      <c r="H23" s="35">
        <f>H15+H22</f>
        <v>-63348.870000000112</v>
      </c>
      <c r="I23" s="35">
        <f>I15+I22</f>
        <v>-155.23388923670126</v>
      </c>
    </row>
    <row r="24" spans="1:11" ht="18" x14ac:dyDescent="0.25">
      <c r="A24" s="38"/>
      <c r="B24" s="36"/>
      <c r="C24" s="36"/>
      <c r="D24" s="36"/>
      <c r="E24" s="36"/>
      <c r="F24" s="36"/>
      <c r="G24" s="36"/>
      <c r="H24" s="36"/>
      <c r="I24" s="37"/>
      <c r="J24" s="37"/>
      <c r="K24" s="37"/>
    </row>
    <row r="25" spans="1:11" ht="18" customHeight="1" x14ac:dyDescent="0.25">
      <c r="A25" s="189" t="s">
        <v>58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ht="15.75" x14ac:dyDescent="0.25">
      <c r="A26" s="9"/>
      <c r="B26" s="39"/>
      <c r="C26" s="39"/>
      <c r="D26" s="39"/>
      <c r="E26" s="39"/>
      <c r="F26" s="39"/>
      <c r="G26" s="125"/>
      <c r="H26" s="39"/>
      <c r="I26" s="39"/>
      <c r="J26" s="39"/>
      <c r="K26" s="39"/>
    </row>
    <row r="27" spans="1:11" x14ac:dyDescent="0.25">
      <c r="A27" s="10"/>
      <c r="B27" s="11"/>
      <c r="C27" s="11"/>
      <c r="D27" s="12"/>
      <c r="E27" s="13"/>
      <c r="F27" s="29" t="s">
        <v>84</v>
      </c>
      <c r="G27" s="29" t="s">
        <v>113</v>
      </c>
      <c r="H27" s="29" t="s">
        <v>114</v>
      </c>
      <c r="I27" s="29" t="s">
        <v>115</v>
      </c>
    </row>
    <row r="28" spans="1:11" ht="15" customHeight="1" x14ac:dyDescent="0.25">
      <c r="A28" s="182" t="s">
        <v>59</v>
      </c>
      <c r="B28" s="183"/>
      <c r="C28" s="183"/>
      <c r="D28" s="183"/>
      <c r="E28" s="184"/>
      <c r="F28" s="42">
        <v>24100</v>
      </c>
      <c r="G28" s="42">
        <v>39248.870000000003</v>
      </c>
      <c r="H28" s="42">
        <v>63348.87</v>
      </c>
      <c r="I28" s="44">
        <f>(H28/F28)*100</f>
        <v>262.85838174273863</v>
      </c>
    </row>
    <row r="29" spans="1:11" ht="30" customHeight="1" x14ac:dyDescent="0.25">
      <c r="A29" s="187" t="s">
        <v>60</v>
      </c>
      <c r="B29" s="188"/>
      <c r="C29" s="188"/>
      <c r="D29" s="188"/>
      <c r="E29" s="188"/>
      <c r="F29" s="43">
        <f>F23+F28</f>
        <v>0</v>
      </c>
      <c r="G29" s="43">
        <v>0</v>
      </c>
      <c r="H29" s="43">
        <f>H23+H28</f>
        <v>-1.0913936421275139E-10</v>
      </c>
      <c r="I29" s="45">
        <v>0</v>
      </c>
    </row>
    <row r="30" spans="1:11" ht="45" customHeight="1" x14ac:dyDescent="0.25">
      <c r="A30" s="192" t="s">
        <v>61</v>
      </c>
      <c r="B30" s="193"/>
      <c r="C30" s="193"/>
      <c r="D30" s="193"/>
      <c r="E30" s="194"/>
      <c r="F30" s="43">
        <f>F15+F22+F28-F29</f>
        <v>0</v>
      </c>
      <c r="G30" s="43">
        <v>0</v>
      </c>
      <c r="H30" s="43">
        <f>H15+H22+H28-H29</f>
        <v>0</v>
      </c>
      <c r="I30" s="45">
        <v>0</v>
      </c>
    </row>
    <row r="31" spans="1:11" ht="15.75" x14ac:dyDescent="0.25">
      <c r="A31" s="14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15" customHeight="1" x14ac:dyDescent="0.25">
      <c r="A32" s="195" t="s">
        <v>62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</row>
    <row r="33" spans="1:11" ht="11.25" customHeight="1" x14ac:dyDescent="0.25">
      <c r="A33" s="15"/>
      <c r="B33" s="16"/>
      <c r="C33" s="16"/>
      <c r="D33" s="16"/>
      <c r="E33" s="16"/>
      <c r="F33" s="16"/>
      <c r="G33" s="16"/>
      <c r="H33" s="16"/>
      <c r="I33" s="17"/>
      <c r="J33" s="17"/>
      <c r="K33" s="17"/>
    </row>
    <row r="34" spans="1:11" ht="15" customHeight="1" x14ac:dyDescent="0.25">
      <c r="A34" s="18"/>
      <c r="B34" s="19"/>
      <c r="C34" s="19"/>
      <c r="D34" s="20"/>
      <c r="E34" s="21"/>
      <c r="F34" s="29" t="s">
        <v>84</v>
      </c>
      <c r="G34" s="29" t="s">
        <v>113</v>
      </c>
      <c r="H34" s="29" t="s">
        <v>114</v>
      </c>
      <c r="I34" s="29" t="s">
        <v>115</v>
      </c>
    </row>
    <row r="35" spans="1:11" ht="15" customHeight="1" x14ac:dyDescent="0.25">
      <c r="A35" s="182" t="s">
        <v>59</v>
      </c>
      <c r="B35" s="183"/>
      <c r="C35" s="183"/>
      <c r="D35" s="183"/>
      <c r="E35" s="184"/>
      <c r="F35" s="42">
        <v>0</v>
      </c>
      <c r="G35" s="42"/>
      <c r="H35" s="42">
        <f>F38</f>
        <v>0</v>
      </c>
      <c r="I35" s="44">
        <f>H38</f>
        <v>0</v>
      </c>
    </row>
    <row r="36" spans="1:11" ht="30" customHeight="1" x14ac:dyDescent="0.25">
      <c r="A36" s="182" t="s">
        <v>3</v>
      </c>
      <c r="B36" s="183"/>
      <c r="C36" s="183"/>
      <c r="D36" s="183"/>
      <c r="E36" s="184"/>
      <c r="F36" s="42">
        <v>0</v>
      </c>
      <c r="G36" s="42"/>
      <c r="H36" s="42">
        <v>0</v>
      </c>
      <c r="I36" s="44">
        <v>0</v>
      </c>
    </row>
    <row r="37" spans="1:11" ht="15" customHeight="1" x14ac:dyDescent="0.25">
      <c r="A37" s="182" t="s">
        <v>63</v>
      </c>
      <c r="B37" s="185"/>
      <c r="C37" s="185"/>
      <c r="D37" s="185"/>
      <c r="E37" s="186"/>
      <c r="F37" s="42">
        <v>0</v>
      </c>
      <c r="G37" s="42"/>
      <c r="H37" s="42">
        <v>0</v>
      </c>
      <c r="I37" s="44">
        <v>0</v>
      </c>
    </row>
    <row r="38" spans="1:11" ht="15" customHeight="1" x14ac:dyDescent="0.25">
      <c r="A38" s="187" t="s">
        <v>60</v>
      </c>
      <c r="B38" s="188"/>
      <c r="C38" s="188"/>
      <c r="D38" s="188"/>
      <c r="E38" s="188"/>
      <c r="F38" s="46">
        <f t="shared" ref="F38:I38" si="4">F35-F36+F37</f>
        <v>0</v>
      </c>
      <c r="G38" s="46"/>
      <c r="H38" s="46">
        <f t="shared" si="4"/>
        <v>0</v>
      </c>
      <c r="I38" s="47">
        <f t="shared" si="4"/>
        <v>0</v>
      </c>
    </row>
    <row r="39" spans="1:1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 ht="29.25" customHeight="1" x14ac:dyDescent="0.25">
      <c r="A40" s="181" t="s">
        <v>123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</row>
    <row r="41" spans="1:11" ht="15" customHeight="1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 ht="15" customHeight="1" x14ac:dyDescent="0.25">
      <c r="A42" s="166" t="s">
        <v>124</v>
      </c>
      <c r="B42" s="166"/>
      <c r="C42" s="166"/>
      <c r="D42" s="127"/>
      <c r="E42" s="127"/>
      <c r="F42" s="127"/>
      <c r="G42" s="127"/>
      <c r="H42" s="165" t="s">
        <v>48</v>
      </c>
      <c r="I42" s="127"/>
      <c r="J42" s="127"/>
      <c r="K42" s="127"/>
    </row>
    <row r="43" spans="1:11" x14ac:dyDescent="0.25">
      <c r="A43" s="166" t="s">
        <v>125</v>
      </c>
      <c r="B43" s="166"/>
      <c r="C43" s="166"/>
      <c r="D43" s="41"/>
      <c r="E43" s="41"/>
      <c r="F43" s="41"/>
      <c r="G43" s="41"/>
      <c r="H43" s="165" t="s">
        <v>49</v>
      </c>
      <c r="I43" s="41"/>
      <c r="J43" s="41"/>
      <c r="K43" s="41"/>
    </row>
    <row r="44" spans="1:11" x14ac:dyDescent="0.25">
      <c r="A44" s="166" t="s">
        <v>126</v>
      </c>
      <c r="B44" s="166"/>
      <c r="C44" s="166"/>
      <c r="D44" s="41"/>
      <c r="E44" s="41"/>
      <c r="F44" s="41"/>
      <c r="G44" s="41"/>
      <c r="H44" s="41"/>
      <c r="I44" s="41"/>
      <c r="J44" s="41"/>
      <c r="K44" s="41"/>
    </row>
    <row r="45" spans="1:11" x14ac:dyDescent="0.25">
      <c r="A45" s="131"/>
      <c r="B45" s="131"/>
      <c r="C45" s="131"/>
      <c r="D45" s="41"/>
      <c r="E45" s="41"/>
      <c r="F45" s="41"/>
      <c r="G45" s="41"/>
      <c r="H45" s="41"/>
      <c r="I45" s="41"/>
      <c r="J45" s="41" t="s">
        <v>48</v>
      </c>
      <c r="K45" s="41"/>
    </row>
    <row r="46" spans="1:11" x14ac:dyDescent="0.25">
      <c r="A46" s="131"/>
      <c r="B46" s="131"/>
      <c r="C46" s="131"/>
      <c r="D46" s="41"/>
      <c r="E46" s="41"/>
      <c r="F46" s="41"/>
      <c r="G46" s="41"/>
      <c r="H46" s="41"/>
      <c r="I46" s="41"/>
      <c r="J46" s="41" t="s">
        <v>49</v>
      </c>
      <c r="K46" s="41"/>
    </row>
  </sheetData>
  <mergeCells count="27">
    <mergeCell ref="A36:E36"/>
    <mergeCell ref="A37:E37"/>
    <mergeCell ref="A38:E38"/>
    <mergeCell ref="A22:E22"/>
    <mergeCell ref="A25:K25"/>
    <mergeCell ref="A28:E28"/>
    <mergeCell ref="A23:E23"/>
    <mergeCell ref="A29:E29"/>
    <mergeCell ref="A30:E30"/>
    <mergeCell ref="A32:K32"/>
    <mergeCell ref="A35:E35"/>
    <mergeCell ref="A42:C42"/>
    <mergeCell ref="A43:C43"/>
    <mergeCell ref="A44:C44"/>
    <mergeCell ref="A21:E21"/>
    <mergeCell ref="A1:K1"/>
    <mergeCell ref="A3:K3"/>
    <mergeCell ref="A5:K5"/>
    <mergeCell ref="A9:E9"/>
    <mergeCell ref="A10:E10"/>
    <mergeCell ref="A11:E11"/>
    <mergeCell ref="A13:E13"/>
    <mergeCell ref="A14:E14"/>
    <mergeCell ref="A15:E15"/>
    <mergeCell ref="A17:K17"/>
    <mergeCell ref="A20:E20"/>
    <mergeCell ref="A40:K40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34"/>
  <sheetViews>
    <sheetView topLeftCell="A31" zoomScaleNormal="100" zoomScaleSheetLayoutView="80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9.7109375" customWidth="1"/>
    <col min="4" max="7" width="25.28515625" customWidth="1"/>
    <col min="8" max="8" width="0.140625" customWidth="1"/>
    <col min="9" max="10" width="9.140625" hidden="1" customWidth="1"/>
  </cols>
  <sheetData>
    <row r="1" spans="1:10" ht="42" customHeight="1" x14ac:dyDescent="0.25">
      <c r="A1" s="169" t="s">
        <v>127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8" customHeight="1" x14ac:dyDescent="0.25">
      <c r="A2" s="22"/>
      <c r="B2" s="22"/>
      <c r="C2" s="22"/>
      <c r="D2" s="22"/>
      <c r="E2" s="126"/>
      <c r="F2" s="22"/>
      <c r="G2" s="22"/>
    </row>
    <row r="3" spans="1:10" ht="15.75" x14ac:dyDescent="0.25">
      <c r="A3" s="169" t="s">
        <v>20</v>
      </c>
      <c r="B3" s="169"/>
      <c r="C3" s="169"/>
      <c r="D3" s="169"/>
      <c r="E3" s="169"/>
      <c r="F3" s="170"/>
      <c r="G3" s="170"/>
    </row>
    <row r="4" spans="1:10" ht="15.75" x14ac:dyDescent="0.25">
      <c r="A4" s="22"/>
      <c r="B4" s="22"/>
      <c r="C4" s="22"/>
      <c r="D4" s="22"/>
      <c r="E4" s="126"/>
      <c r="F4" s="23"/>
      <c r="G4" s="23"/>
    </row>
    <row r="5" spans="1:10" ht="18" customHeight="1" x14ac:dyDescent="0.25">
      <c r="A5" s="169" t="s">
        <v>6</v>
      </c>
      <c r="B5" s="171"/>
      <c r="C5" s="171"/>
      <c r="D5" s="171"/>
      <c r="E5" s="171"/>
      <c r="F5" s="171"/>
      <c r="G5" s="171"/>
    </row>
    <row r="6" spans="1:10" ht="15.75" x14ac:dyDescent="0.25">
      <c r="A6" s="22"/>
      <c r="B6" s="22"/>
      <c r="C6" s="22"/>
      <c r="D6" s="22"/>
      <c r="E6" s="126"/>
      <c r="F6" s="23"/>
      <c r="G6" s="23"/>
    </row>
    <row r="7" spans="1:10" x14ac:dyDescent="0.25">
      <c r="A7" s="169" t="s">
        <v>76</v>
      </c>
      <c r="B7" s="196"/>
      <c r="C7" s="196"/>
      <c r="D7" s="196"/>
      <c r="E7" s="196"/>
      <c r="F7" s="196"/>
      <c r="G7" s="196"/>
    </row>
    <row r="8" spans="1:10" ht="15.75" x14ac:dyDescent="0.25">
      <c r="A8" s="22"/>
      <c r="B8" s="22"/>
      <c r="C8" s="22"/>
      <c r="D8" s="22"/>
      <c r="E8" s="126"/>
      <c r="F8" s="23"/>
      <c r="G8" s="23"/>
    </row>
    <row r="9" spans="1:10" x14ac:dyDescent="0.25">
      <c r="A9" s="48" t="s">
        <v>7</v>
      </c>
      <c r="B9" s="49" t="s">
        <v>8</v>
      </c>
      <c r="C9" s="49" t="s">
        <v>5</v>
      </c>
      <c r="D9" s="48" t="s">
        <v>85</v>
      </c>
      <c r="E9" s="48" t="s">
        <v>113</v>
      </c>
      <c r="F9" s="48" t="s">
        <v>120</v>
      </c>
      <c r="G9" s="48" t="s">
        <v>115</v>
      </c>
    </row>
    <row r="10" spans="1:10" ht="9.9499999999999993" customHeight="1" x14ac:dyDescent="0.25">
      <c r="A10" s="48"/>
      <c r="B10" s="49"/>
      <c r="C10" s="49"/>
      <c r="D10" s="143">
        <v>1</v>
      </c>
      <c r="E10" s="143">
        <v>2</v>
      </c>
      <c r="F10" s="143">
        <v>3</v>
      </c>
      <c r="G10" s="143" t="s">
        <v>116</v>
      </c>
    </row>
    <row r="11" spans="1:10" x14ac:dyDescent="0.25">
      <c r="A11" s="85"/>
      <c r="B11" s="86"/>
      <c r="C11" s="87" t="s">
        <v>0</v>
      </c>
      <c r="D11" s="88">
        <f t="shared" ref="D11:G11" si="0">D12+D18</f>
        <v>1324037</v>
      </c>
      <c r="E11" s="88">
        <f>E12</f>
        <v>63460.13</v>
      </c>
      <c r="F11" s="88">
        <f>F12+F18</f>
        <v>1387497.13</v>
      </c>
      <c r="G11" s="88">
        <f t="shared" si="0"/>
        <v>104.79292723692765</v>
      </c>
    </row>
    <row r="12" spans="1:10" ht="15.75" customHeight="1" x14ac:dyDescent="0.25">
      <c r="A12" s="89">
        <v>6</v>
      </c>
      <c r="B12" s="89"/>
      <c r="C12" s="89" t="s">
        <v>9</v>
      </c>
      <c r="D12" s="30">
        <f>D13+D14+D15+D16+D17</f>
        <v>1324037</v>
      </c>
      <c r="E12" s="30">
        <v>63460.13</v>
      </c>
      <c r="F12" s="30">
        <f>F13+F14+F15+F16+F17</f>
        <v>1387497.13</v>
      </c>
      <c r="G12" s="30">
        <f t="shared" ref="G12:G17" si="1">(F12/D12)*100</f>
        <v>104.79292723692765</v>
      </c>
    </row>
    <row r="13" spans="1:10" ht="25.5" x14ac:dyDescent="0.25">
      <c r="A13" s="68"/>
      <c r="B13" s="55">
        <v>63</v>
      </c>
      <c r="C13" s="55" t="s">
        <v>29</v>
      </c>
      <c r="D13" s="53">
        <v>1173530</v>
      </c>
      <c r="E13" s="53">
        <v>57227.88</v>
      </c>
      <c r="F13" s="53">
        <v>1230757.8799999999</v>
      </c>
      <c r="G13" s="53">
        <f t="shared" si="1"/>
        <v>104.87655875861715</v>
      </c>
    </row>
    <row r="14" spans="1:10" x14ac:dyDescent="0.25">
      <c r="A14" s="69"/>
      <c r="B14" s="51">
        <v>64</v>
      </c>
      <c r="C14" s="51" t="s">
        <v>37</v>
      </c>
      <c r="D14" s="53">
        <v>60</v>
      </c>
      <c r="E14" s="53">
        <v>-29</v>
      </c>
      <c r="F14" s="53">
        <v>31</v>
      </c>
      <c r="G14" s="53">
        <f t="shared" si="1"/>
        <v>51.666666666666671</v>
      </c>
    </row>
    <row r="15" spans="1:10" ht="25.5" customHeight="1" x14ac:dyDescent="0.25">
      <c r="A15" s="69"/>
      <c r="B15" s="51">
        <v>65</v>
      </c>
      <c r="C15" s="70" t="s">
        <v>39</v>
      </c>
      <c r="D15" s="53">
        <v>99500</v>
      </c>
      <c r="E15" s="53">
        <v>3156.25</v>
      </c>
      <c r="F15" s="53">
        <v>102656.25</v>
      </c>
      <c r="G15" s="53">
        <f t="shared" si="1"/>
        <v>103.17211055276383</v>
      </c>
    </row>
    <row r="16" spans="1:10" ht="25.5" x14ac:dyDescent="0.25">
      <c r="A16" s="69"/>
      <c r="B16" s="51">
        <v>66</v>
      </c>
      <c r="C16" s="70" t="s">
        <v>38</v>
      </c>
      <c r="D16" s="54">
        <v>2500</v>
      </c>
      <c r="E16" s="54">
        <v>-1240</v>
      </c>
      <c r="F16" s="54">
        <v>1260</v>
      </c>
      <c r="G16" s="54">
        <f t="shared" si="1"/>
        <v>50.4</v>
      </c>
    </row>
    <row r="17" spans="1:7" ht="25.5" x14ac:dyDescent="0.25">
      <c r="A17" s="69"/>
      <c r="B17" s="51">
        <v>67</v>
      </c>
      <c r="C17" s="55" t="s">
        <v>30</v>
      </c>
      <c r="D17" s="53">
        <v>48447</v>
      </c>
      <c r="E17" s="53">
        <v>4345</v>
      </c>
      <c r="F17" s="53">
        <v>52792</v>
      </c>
      <c r="G17" s="53">
        <f t="shared" si="1"/>
        <v>108.96856358494851</v>
      </c>
    </row>
    <row r="18" spans="1:7" x14ac:dyDescent="0.25">
      <c r="A18" s="96">
        <v>7</v>
      </c>
      <c r="B18" s="113"/>
      <c r="C18" s="89" t="s">
        <v>78</v>
      </c>
      <c r="D18" s="30">
        <v>0</v>
      </c>
      <c r="E18" s="30"/>
      <c r="F18" s="30">
        <v>0</v>
      </c>
      <c r="G18" s="30">
        <v>0</v>
      </c>
    </row>
    <row r="19" spans="1:7" x14ac:dyDescent="0.25">
      <c r="A19" s="89">
        <v>9</v>
      </c>
      <c r="B19" s="89"/>
      <c r="C19" s="89" t="s">
        <v>45</v>
      </c>
      <c r="D19" s="30">
        <f t="shared" ref="D19:F19" si="2">D20</f>
        <v>24100</v>
      </c>
      <c r="E19" s="30"/>
      <c r="F19" s="30">
        <f t="shared" si="2"/>
        <v>63348.87</v>
      </c>
      <c r="G19" s="30">
        <f>(F19/D19)*100</f>
        <v>262.85838174273863</v>
      </c>
    </row>
    <row r="20" spans="1:7" x14ac:dyDescent="0.25">
      <c r="A20" s="68"/>
      <c r="B20" s="55">
        <v>92</v>
      </c>
      <c r="C20" s="55" t="s">
        <v>46</v>
      </c>
      <c r="D20" s="53">
        <v>24100</v>
      </c>
      <c r="E20" s="53">
        <v>39248.870000000003</v>
      </c>
      <c r="F20" s="53">
        <v>63348.87</v>
      </c>
      <c r="G20" s="53">
        <f>(F20/D20)*100</f>
        <v>262.85838174273863</v>
      </c>
    </row>
    <row r="21" spans="1:7" ht="20.100000000000001" customHeight="1" x14ac:dyDescent="0.25">
      <c r="A21" s="41"/>
      <c r="B21" s="41"/>
      <c r="C21" s="41"/>
      <c r="D21" s="41"/>
      <c r="E21" s="41"/>
      <c r="F21" s="41"/>
      <c r="G21" s="41"/>
    </row>
    <row r="22" spans="1:7" ht="15.75" customHeight="1" x14ac:dyDescent="0.25">
      <c r="A22" s="169" t="s">
        <v>77</v>
      </c>
      <c r="B22" s="169"/>
      <c r="C22" s="169"/>
      <c r="D22" s="169"/>
      <c r="E22" s="169"/>
      <c r="F22" s="169"/>
      <c r="G22" s="169"/>
    </row>
    <row r="23" spans="1:7" ht="18" x14ac:dyDescent="0.25">
      <c r="A23" s="1"/>
      <c r="B23" s="1"/>
      <c r="C23" s="1"/>
      <c r="D23" s="1"/>
      <c r="E23" s="1"/>
      <c r="F23" s="2"/>
      <c r="G23" s="2"/>
    </row>
    <row r="24" spans="1:7" x14ac:dyDescent="0.25">
      <c r="A24" s="48" t="s">
        <v>7</v>
      </c>
      <c r="B24" s="49" t="s">
        <v>8</v>
      </c>
      <c r="C24" s="49" t="s">
        <v>11</v>
      </c>
      <c r="D24" s="48" t="s">
        <v>85</v>
      </c>
      <c r="E24" s="48" t="s">
        <v>113</v>
      </c>
      <c r="F24" s="48" t="s">
        <v>120</v>
      </c>
      <c r="G24" s="48" t="s">
        <v>115</v>
      </c>
    </row>
    <row r="25" spans="1:7" ht="9.9499999999999993" customHeight="1" x14ac:dyDescent="0.25">
      <c r="A25" s="48"/>
      <c r="B25" s="49"/>
      <c r="C25" s="49"/>
      <c r="D25" s="143">
        <v>1</v>
      </c>
      <c r="E25" s="143">
        <v>2</v>
      </c>
      <c r="F25" s="143">
        <v>3</v>
      </c>
      <c r="G25" s="143" t="s">
        <v>116</v>
      </c>
    </row>
    <row r="26" spans="1:7" x14ac:dyDescent="0.25">
      <c r="A26" s="85"/>
      <c r="B26" s="86"/>
      <c r="C26" s="87" t="s">
        <v>1</v>
      </c>
      <c r="D26" s="88">
        <f>D27+D32</f>
        <v>1348137</v>
      </c>
      <c r="E26" s="88">
        <f>E27+E32</f>
        <v>102709</v>
      </c>
      <c r="F26" s="88">
        <f>F27+F32</f>
        <v>1450846</v>
      </c>
      <c r="G26" s="88">
        <f>(F26/D26)*100</f>
        <v>107.61858772513474</v>
      </c>
    </row>
    <row r="27" spans="1:7" ht="15.75" customHeight="1" x14ac:dyDescent="0.25">
      <c r="A27" s="89">
        <v>3</v>
      </c>
      <c r="B27" s="89"/>
      <c r="C27" s="89" t="s">
        <v>12</v>
      </c>
      <c r="D27" s="30">
        <f>D28+D29+D30</f>
        <v>1302137</v>
      </c>
      <c r="E27" s="30">
        <f>E28+E29+E30+E31</f>
        <v>77846.720000000001</v>
      </c>
      <c r="F27" s="30">
        <f>F28+F29+F30+F31</f>
        <v>1379983.72</v>
      </c>
      <c r="G27" s="30">
        <f>(F27/D27)*100</f>
        <v>105.97838169102023</v>
      </c>
    </row>
    <row r="28" spans="1:7" ht="15.75" customHeight="1" x14ac:dyDescent="0.25">
      <c r="A28" s="55"/>
      <c r="B28" s="55">
        <v>31</v>
      </c>
      <c r="C28" s="55" t="s">
        <v>13</v>
      </c>
      <c r="D28" s="54">
        <v>1115000</v>
      </c>
      <c r="E28" s="54">
        <v>65700</v>
      </c>
      <c r="F28" s="54">
        <v>1180700</v>
      </c>
      <c r="G28" s="54">
        <f>(F28/D28)*100</f>
        <v>105.89237668161435</v>
      </c>
    </row>
    <row r="29" spans="1:7" x14ac:dyDescent="0.25">
      <c r="A29" s="51"/>
      <c r="B29" s="51">
        <v>32</v>
      </c>
      <c r="C29" s="51" t="s">
        <v>23</v>
      </c>
      <c r="D29" s="54">
        <v>185677</v>
      </c>
      <c r="E29" s="54">
        <v>12206.72</v>
      </c>
      <c r="F29" s="118">
        <v>197883.72</v>
      </c>
      <c r="G29" s="54">
        <f>(F29/D29)*100</f>
        <v>106.57416912164672</v>
      </c>
    </row>
    <row r="30" spans="1:7" x14ac:dyDescent="0.25">
      <c r="A30" s="51"/>
      <c r="B30" s="51">
        <v>34</v>
      </c>
      <c r="C30" s="51" t="s">
        <v>33</v>
      </c>
      <c r="D30" s="53">
        <v>1460</v>
      </c>
      <c r="E30" s="53">
        <v>-139</v>
      </c>
      <c r="F30" s="53">
        <v>1321</v>
      </c>
      <c r="G30" s="53">
        <f>(F30/D30)*100</f>
        <v>90.479452054794521</v>
      </c>
    </row>
    <row r="31" spans="1:7" ht="25.5" x14ac:dyDescent="0.25">
      <c r="A31" s="51"/>
      <c r="B31" s="51">
        <v>38</v>
      </c>
      <c r="C31" s="70" t="s">
        <v>119</v>
      </c>
      <c r="D31" s="53">
        <v>0</v>
      </c>
      <c r="E31" s="53">
        <v>79</v>
      </c>
      <c r="F31" s="53">
        <v>79</v>
      </c>
      <c r="G31" s="53">
        <v>0</v>
      </c>
    </row>
    <row r="32" spans="1:7" x14ac:dyDescent="0.25">
      <c r="A32" s="104">
        <v>4</v>
      </c>
      <c r="B32" s="104"/>
      <c r="C32" s="105" t="s">
        <v>14</v>
      </c>
      <c r="D32" s="30">
        <f t="shared" ref="D32:F32" si="3">D33+D34</f>
        <v>46000</v>
      </c>
      <c r="E32" s="30">
        <f>E33</f>
        <v>24862.28</v>
      </c>
      <c r="F32" s="30">
        <f t="shared" si="3"/>
        <v>70862.28</v>
      </c>
      <c r="G32" s="30">
        <f>(F32/D32)*100</f>
        <v>154.04843478260869</v>
      </c>
    </row>
    <row r="33" spans="1:7" x14ac:dyDescent="0.25">
      <c r="A33" s="71"/>
      <c r="B33" s="72">
        <v>42</v>
      </c>
      <c r="C33" s="51" t="s">
        <v>43</v>
      </c>
      <c r="D33" s="53">
        <v>46000</v>
      </c>
      <c r="E33" s="53">
        <v>24862.28</v>
      </c>
      <c r="F33" s="53">
        <v>70862.28</v>
      </c>
      <c r="G33" s="53">
        <f>(F33/D33)*100</f>
        <v>154.04843478260869</v>
      </c>
    </row>
    <row r="34" spans="1:7" x14ac:dyDescent="0.25">
      <c r="A34" s="116"/>
      <c r="B34" s="117">
        <v>45</v>
      </c>
      <c r="C34" s="116" t="s">
        <v>86</v>
      </c>
      <c r="D34" s="118">
        <v>0</v>
      </c>
      <c r="E34" s="118">
        <v>0</v>
      </c>
      <c r="F34" s="118">
        <v>0</v>
      </c>
      <c r="G34" s="118">
        <v>0</v>
      </c>
    </row>
  </sheetData>
  <mergeCells count="5">
    <mergeCell ref="A3:G3"/>
    <mergeCell ref="A5:G5"/>
    <mergeCell ref="A7:G7"/>
    <mergeCell ref="A22:G22"/>
    <mergeCell ref="A1:J1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55"/>
  <sheetViews>
    <sheetView zoomScaleNormal="100" workbookViewId="0">
      <selection activeCell="A8" sqref="A8"/>
    </sheetView>
  </sheetViews>
  <sheetFormatPr defaultRowHeight="15" x14ac:dyDescent="0.25"/>
  <cols>
    <col min="1" max="1" width="48.5703125" customWidth="1"/>
    <col min="2" max="5" width="25.28515625" customWidth="1"/>
    <col min="6" max="9" width="9.140625" hidden="1" customWidth="1"/>
    <col min="14" max="15" width="9.140625" customWidth="1"/>
  </cols>
  <sheetData>
    <row r="1" spans="1:9" ht="42" customHeight="1" x14ac:dyDescent="0.25">
      <c r="A1" s="169" t="s">
        <v>127</v>
      </c>
      <c r="B1" s="169"/>
      <c r="C1" s="169"/>
      <c r="D1" s="169"/>
      <c r="E1" s="169"/>
      <c r="F1" s="169"/>
      <c r="G1" s="169"/>
      <c r="H1" s="169"/>
      <c r="I1" s="169"/>
    </row>
    <row r="2" spans="1:9" ht="18" x14ac:dyDescent="0.25">
      <c r="A2" s="62"/>
      <c r="B2" s="62"/>
      <c r="C2" s="62"/>
      <c r="D2" s="62"/>
      <c r="E2" s="62"/>
    </row>
    <row r="3" spans="1:9" ht="15.75" x14ac:dyDescent="0.25">
      <c r="A3" s="189" t="s">
        <v>20</v>
      </c>
      <c r="B3" s="189"/>
      <c r="C3" s="189"/>
      <c r="D3" s="189"/>
      <c r="E3" s="189"/>
    </row>
    <row r="4" spans="1:9" ht="18" x14ac:dyDescent="0.25">
      <c r="B4" s="62"/>
      <c r="C4" s="62"/>
      <c r="D4" s="63"/>
      <c r="E4" s="63"/>
    </row>
    <row r="5" spans="1:9" ht="15.75" x14ac:dyDescent="0.25">
      <c r="A5" s="189" t="s">
        <v>6</v>
      </c>
      <c r="B5" s="189"/>
      <c r="C5" s="189"/>
      <c r="D5" s="189"/>
      <c r="E5" s="189"/>
    </row>
    <row r="6" spans="1:9" ht="18" x14ac:dyDescent="0.25">
      <c r="A6" s="62"/>
      <c r="B6" s="62"/>
      <c r="C6" s="62"/>
      <c r="D6" s="63"/>
      <c r="E6" s="63"/>
    </row>
    <row r="7" spans="1:9" ht="15.75" x14ac:dyDescent="0.25">
      <c r="A7" s="189" t="s">
        <v>64</v>
      </c>
      <c r="B7" s="189"/>
      <c r="C7" s="189"/>
      <c r="D7" s="189"/>
      <c r="E7" s="189"/>
    </row>
    <row r="8" spans="1:9" ht="18" x14ac:dyDescent="0.25">
      <c r="A8" s="62"/>
      <c r="B8" s="62"/>
      <c r="C8" s="62"/>
      <c r="D8" s="63"/>
      <c r="E8" s="63"/>
    </row>
    <row r="9" spans="1:9" x14ac:dyDescent="0.25">
      <c r="A9" s="64" t="s">
        <v>65</v>
      </c>
      <c r="B9" s="48" t="s">
        <v>85</v>
      </c>
      <c r="C9" s="48" t="s">
        <v>113</v>
      </c>
      <c r="D9" s="48" t="s">
        <v>120</v>
      </c>
      <c r="E9" s="48" t="s">
        <v>115</v>
      </c>
    </row>
    <row r="10" spans="1:9" ht="9.9499999999999993" customHeight="1" x14ac:dyDescent="0.25">
      <c r="A10" s="64"/>
      <c r="B10" s="143">
        <v>1</v>
      </c>
      <c r="C10" s="143">
        <v>2</v>
      </c>
      <c r="D10" s="143">
        <v>3</v>
      </c>
      <c r="E10" s="143" t="s">
        <v>116</v>
      </c>
    </row>
    <row r="11" spans="1:9" x14ac:dyDescent="0.25">
      <c r="A11" s="92" t="s">
        <v>0</v>
      </c>
      <c r="B11" s="93">
        <f>B12+B14+B16+B19+B23</f>
        <v>1324037</v>
      </c>
      <c r="C11" s="93">
        <f>C12+C14+C16+C19+C23+C26</f>
        <v>63460.130000000005</v>
      </c>
      <c r="D11" s="93">
        <f>D12+D14+D16+D19+D23+D26</f>
        <v>1387497.13</v>
      </c>
      <c r="E11" s="93">
        <f>(D11/B11)*100</f>
        <v>104.79292723692765</v>
      </c>
    </row>
    <row r="12" spans="1:9" x14ac:dyDescent="0.25">
      <c r="A12" s="94" t="s">
        <v>66</v>
      </c>
      <c r="B12" s="95">
        <f t="shared" ref="B12:E12" si="0">B13</f>
        <v>48447</v>
      </c>
      <c r="C12" s="95">
        <f>C13</f>
        <v>4345</v>
      </c>
      <c r="D12" s="95">
        <f t="shared" si="0"/>
        <v>52792</v>
      </c>
      <c r="E12" s="95">
        <f t="shared" si="0"/>
        <v>108.96856358494851</v>
      </c>
    </row>
    <row r="13" spans="1:9" x14ac:dyDescent="0.25">
      <c r="A13" s="52" t="s">
        <v>67</v>
      </c>
      <c r="B13" s="53">
        <v>48447</v>
      </c>
      <c r="C13" s="53">
        <v>4345</v>
      </c>
      <c r="D13" s="53">
        <v>52792</v>
      </c>
      <c r="E13" s="53">
        <f>(D13/B13)*100</f>
        <v>108.96856358494851</v>
      </c>
    </row>
    <row r="14" spans="1:9" x14ac:dyDescent="0.25">
      <c r="A14" s="96" t="s">
        <v>71</v>
      </c>
      <c r="B14" s="30">
        <f t="shared" ref="B14:E14" si="1">B15</f>
        <v>60</v>
      </c>
      <c r="C14" s="30">
        <f>C15</f>
        <v>-29</v>
      </c>
      <c r="D14" s="30">
        <f t="shared" si="1"/>
        <v>31</v>
      </c>
      <c r="E14" s="30">
        <f t="shared" si="1"/>
        <v>51.666666666666671</v>
      </c>
    </row>
    <row r="15" spans="1:9" x14ac:dyDescent="0.25">
      <c r="A15" s="52" t="s">
        <v>72</v>
      </c>
      <c r="B15" s="53">
        <v>60</v>
      </c>
      <c r="C15" s="53">
        <v>-29</v>
      </c>
      <c r="D15" s="53">
        <v>31</v>
      </c>
      <c r="E15" s="53">
        <f>(D15/B15)*100</f>
        <v>51.666666666666671</v>
      </c>
    </row>
    <row r="16" spans="1:9" ht="15" customHeight="1" x14ac:dyDescent="0.25">
      <c r="A16" s="97" t="s">
        <v>68</v>
      </c>
      <c r="B16" s="98">
        <f t="shared" ref="B16:D16" si="2">B17+B18</f>
        <v>99500</v>
      </c>
      <c r="C16" s="98">
        <f>C18</f>
        <v>2500</v>
      </c>
      <c r="D16" s="98">
        <f t="shared" si="2"/>
        <v>102000</v>
      </c>
      <c r="E16" s="98">
        <f>E18</f>
        <v>102.51256281407035</v>
      </c>
    </row>
    <row r="17" spans="1:5" ht="15" customHeight="1" x14ac:dyDescent="0.25">
      <c r="A17" s="74" t="s">
        <v>112</v>
      </c>
      <c r="B17" s="54">
        <v>0</v>
      </c>
      <c r="C17" s="54">
        <v>0</v>
      </c>
      <c r="D17" s="54">
        <v>0</v>
      </c>
      <c r="E17" s="54">
        <v>0</v>
      </c>
    </row>
    <row r="18" spans="1:5" ht="15" customHeight="1" x14ac:dyDescent="0.25">
      <c r="A18" s="74" t="s">
        <v>105</v>
      </c>
      <c r="B18" s="53">
        <v>99500</v>
      </c>
      <c r="C18" s="53">
        <v>2500</v>
      </c>
      <c r="D18" s="53">
        <v>102000</v>
      </c>
      <c r="E18" s="53">
        <f>(D18/B18)*100</f>
        <v>102.51256281407035</v>
      </c>
    </row>
    <row r="19" spans="1:5" x14ac:dyDescent="0.25">
      <c r="A19" s="99" t="s">
        <v>69</v>
      </c>
      <c r="B19" s="98">
        <f t="shared" ref="B19:D19" si="3">SUM(B20:B22)</f>
        <v>1173530</v>
      </c>
      <c r="C19" s="98">
        <f>C21+C22</f>
        <v>57227.880000000005</v>
      </c>
      <c r="D19" s="98">
        <f t="shared" si="3"/>
        <v>1230757.8799999999</v>
      </c>
      <c r="E19" s="98">
        <f>(D19/B19)*100</f>
        <v>104.87655875861715</v>
      </c>
    </row>
    <row r="20" spans="1:5" x14ac:dyDescent="0.25">
      <c r="A20" s="52" t="s">
        <v>106</v>
      </c>
      <c r="B20" s="54">
        <v>0</v>
      </c>
      <c r="C20" s="54">
        <v>0</v>
      </c>
      <c r="D20" s="54">
        <v>0</v>
      </c>
      <c r="E20" s="54">
        <v>0</v>
      </c>
    </row>
    <row r="21" spans="1:5" x14ac:dyDescent="0.25">
      <c r="A21" s="52" t="s">
        <v>107</v>
      </c>
      <c r="B21" s="53">
        <v>1160400</v>
      </c>
      <c r="C21" s="53">
        <v>60907.4</v>
      </c>
      <c r="D21" s="53">
        <v>1221307.3999999999</v>
      </c>
      <c r="E21" s="75">
        <f>(D21/B21)*100</f>
        <v>105.24882799034813</v>
      </c>
    </row>
    <row r="22" spans="1:5" x14ac:dyDescent="0.25">
      <c r="A22" s="52" t="s">
        <v>108</v>
      </c>
      <c r="B22" s="54">
        <v>13130</v>
      </c>
      <c r="C22" s="54">
        <v>-3679.52</v>
      </c>
      <c r="D22" s="54">
        <v>9450.48</v>
      </c>
      <c r="E22" s="122">
        <f>(D22/B22)*100</f>
        <v>71.976237623762373</v>
      </c>
    </row>
    <row r="23" spans="1:5" x14ac:dyDescent="0.25">
      <c r="A23" s="99" t="s">
        <v>79</v>
      </c>
      <c r="B23" s="98">
        <f t="shared" ref="B23:D23" si="4">B24+B25</f>
        <v>2500</v>
      </c>
      <c r="C23" s="98">
        <f>C25</f>
        <v>-1240</v>
      </c>
      <c r="D23" s="98">
        <f t="shared" si="4"/>
        <v>1260</v>
      </c>
      <c r="E23" s="98">
        <f>E25</f>
        <v>50.4</v>
      </c>
    </row>
    <row r="24" spans="1:5" x14ac:dyDescent="0.25">
      <c r="A24" s="52" t="s">
        <v>109</v>
      </c>
      <c r="B24" s="54">
        <v>0</v>
      </c>
      <c r="C24" s="54">
        <v>0</v>
      </c>
      <c r="D24" s="54">
        <v>0</v>
      </c>
      <c r="E24" s="54">
        <v>0</v>
      </c>
    </row>
    <row r="25" spans="1:5" x14ac:dyDescent="0.25">
      <c r="A25" s="52" t="s">
        <v>110</v>
      </c>
      <c r="B25" s="53">
        <v>2500</v>
      </c>
      <c r="C25" s="53">
        <v>-1240</v>
      </c>
      <c r="D25" s="53">
        <v>1260</v>
      </c>
      <c r="E25" s="75">
        <f>(D25/B25)*100</f>
        <v>50.4</v>
      </c>
    </row>
    <row r="26" spans="1:5" ht="25.5" x14ac:dyDescent="0.25">
      <c r="A26" s="156" t="s">
        <v>121</v>
      </c>
      <c r="B26" s="98">
        <v>0</v>
      </c>
      <c r="C26" s="98">
        <f>C27</f>
        <v>656.25</v>
      </c>
      <c r="D26" s="98">
        <f>D27</f>
        <v>656.25</v>
      </c>
      <c r="E26" s="157">
        <v>0</v>
      </c>
    </row>
    <row r="27" spans="1:5" ht="25.5" x14ac:dyDescent="0.25">
      <c r="A27" s="74" t="s">
        <v>122</v>
      </c>
      <c r="B27" s="54">
        <v>0</v>
      </c>
      <c r="C27" s="54">
        <v>656.25</v>
      </c>
      <c r="D27" s="54">
        <v>656.25</v>
      </c>
      <c r="E27" s="122">
        <v>0</v>
      </c>
    </row>
    <row r="28" spans="1:5" x14ac:dyDescent="0.25">
      <c r="A28" s="92" t="s">
        <v>80</v>
      </c>
      <c r="B28" s="100">
        <f t="shared" ref="B28:D28" si="5">SUM(B29:B32)</f>
        <v>24100</v>
      </c>
      <c r="C28" s="100">
        <f>C30+C32</f>
        <v>39248.869999999995</v>
      </c>
      <c r="D28" s="100">
        <f t="shared" si="5"/>
        <v>63348.869999999995</v>
      </c>
      <c r="E28" s="100">
        <f>(D28/B28)*100</f>
        <v>262.85838174273857</v>
      </c>
    </row>
    <row r="29" spans="1:5" x14ac:dyDescent="0.25">
      <c r="A29" s="74" t="s">
        <v>111</v>
      </c>
      <c r="B29" s="54">
        <v>0</v>
      </c>
      <c r="C29" s="54">
        <v>0</v>
      </c>
      <c r="D29" s="54">
        <v>0</v>
      </c>
      <c r="E29" s="54">
        <v>0</v>
      </c>
    </row>
    <row r="30" spans="1:5" ht="15" customHeight="1" x14ac:dyDescent="0.25">
      <c r="A30" s="74" t="s">
        <v>105</v>
      </c>
      <c r="B30" s="54">
        <v>25000</v>
      </c>
      <c r="C30" s="54">
        <v>39460.269999999997</v>
      </c>
      <c r="D30" s="54">
        <v>64460.27</v>
      </c>
      <c r="E30" s="54">
        <f>(D30/B30)*100</f>
        <v>257.84107999999998</v>
      </c>
    </row>
    <row r="31" spans="1:5" ht="15" customHeight="1" x14ac:dyDescent="0.25">
      <c r="A31" s="52" t="s">
        <v>106</v>
      </c>
      <c r="B31" s="54">
        <v>0</v>
      </c>
      <c r="C31" s="54">
        <v>0</v>
      </c>
      <c r="D31" s="54">
        <v>0</v>
      </c>
      <c r="E31" s="54">
        <v>0</v>
      </c>
    </row>
    <row r="32" spans="1:5" x14ac:dyDescent="0.25">
      <c r="A32" s="52" t="s">
        <v>107</v>
      </c>
      <c r="B32" s="76">
        <v>-900</v>
      </c>
      <c r="C32" s="76">
        <v>-211.4</v>
      </c>
      <c r="D32" s="76">
        <v>-1111.4000000000001</v>
      </c>
      <c r="E32" s="75">
        <f>(D32/B32)*100</f>
        <v>123.48888888888889</v>
      </c>
    </row>
    <row r="35" spans="1:5" ht="15.75" x14ac:dyDescent="0.25">
      <c r="A35" s="189" t="s">
        <v>70</v>
      </c>
      <c r="B35" s="189"/>
      <c r="C35" s="189"/>
      <c r="D35" s="189"/>
      <c r="E35" s="189"/>
    </row>
    <row r="36" spans="1:5" ht="18" x14ac:dyDescent="0.25">
      <c r="A36" s="62"/>
      <c r="B36" s="62"/>
      <c r="C36" s="62"/>
      <c r="D36" s="63"/>
      <c r="E36" s="63"/>
    </row>
    <row r="37" spans="1:5" x14ac:dyDescent="0.25">
      <c r="A37" s="64" t="s">
        <v>65</v>
      </c>
      <c r="B37" s="48" t="s">
        <v>85</v>
      </c>
      <c r="C37" s="48" t="s">
        <v>113</v>
      </c>
      <c r="D37" s="48" t="s">
        <v>120</v>
      </c>
      <c r="E37" s="48" t="s">
        <v>115</v>
      </c>
    </row>
    <row r="38" spans="1:5" ht="9.9499999999999993" customHeight="1" x14ac:dyDescent="0.25">
      <c r="A38" s="64"/>
      <c r="B38" s="143">
        <v>1</v>
      </c>
      <c r="C38" s="143">
        <v>2</v>
      </c>
      <c r="D38" s="143">
        <v>3</v>
      </c>
      <c r="E38" s="143" t="s">
        <v>116</v>
      </c>
    </row>
    <row r="39" spans="1:5" x14ac:dyDescent="0.25">
      <c r="A39" s="92" t="s">
        <v>1</v>
      </c>
      <c r="B39" s="93">
        <f>B40+B42+B44+B47+B51</f>
        <v>1348137</v>
      </c>
      <c r="C39" s="93">
        <f>C40+C42+C44+C47+C51+C54</f>
        <v>102709</v>
      </c>
      <c r="D39" s="93">
        <f>D40+D42+D44+D47+D51+D54</f>
        <v>1450846</v>
      </c>
      <c r="E39" s="93">
        <f>(D39/B39)*100</f>
        <v>107.61858772513474</v>
      </c>
    </row>
    <row r="40" spans="1:5" x14ac:dyDescent="0.25">
      <c r="A40" s="94" t="s">
        <v>66</v>
      </c>
      <c r="B40" s="95">
        <f t="shared" ref="B40" si="6">B41</f>
        <v>48447</v>
      </c>
      <c r="C40" s="95">
        <f>C41</f>
        <v>4345</v>
      </c>
      <c r="D40" s="95">
        <f>D41</f>
        <v>52792</v>
      </c>
      <c r="E40" s="95">
        <f>(D40/B40)*100</f>
        <v>108.96856358494851</v>
      </c>
    </row>
    <row r="41" spans="1:5" x14ac:dyDescent="0.25">
      <c r="A41" s="52" t="s">
        <v>67</v>
      </c>
      <c r="B41" s="53">
        <v>48447</v>
      </c>
      <c r="C41" s="53">
        <v>4345</v>
      </c>
      <c r="D41" s="53">
        <v>52792</v>
      </c>
      <c r="E41" s="53">
        <f>(D41/B41)*100</f>
        <v>108.96856358494851</v>
      </c>
    </row>
    <row r="42" spans="1:5" x14ac:dyDescent="0.25">
      <c r="A42" s="96" t="s">
        <v>71</v>
      </c>
      <c r="B42" s="30">
        <f t="shared" ref="B42:D42" si="7">B43</f>
        <v>60</v>
      </c>
      <c r="C42" s="30">
        <f>C43</f>
        <v>-29</v>
      </c>
      <c r="D42" s="30">
        <f t="shared" si="7"/>
        <v>31</v>
      </c>
      <c r="E42" s="30">
        <f>E43</f>
        <v>51.666666666666671</v>
      </c>
    </row>
    <row r="43" spans="1:5" x14ac:dyDescent="0.25">
      <c r="A43" s="52" t="s">
        <v>72</v>
      </c>
      <c r="B43" s="53">
        <v>60</v>
      </c>
      <c r="C43" s="53">
        <v>-29</v>
      </c>
      <c r="D43" s="53">
        <v>31</v>
      </c>
      <c r="E43" s="53">
        <f>(D43/B43)*100</f>
        <v>51.666666666666671</v>
      </c>
    </row>
    <row r="44" spans="1:5" ht="15" customHeight="1" x14ac:dyDescent="0.25">
      <c r="A44" s="97" t="s">
        <v>68</v>
      </c>
      <c r="B44" s="98">
        <f t="shared" ref="B44:E44" si="8">B45+B46</f>
        <v>124500</v>
      </c>
      <c r="C44" s="98">
        <f>C46</f>
        <v>41960.27</v>
      </c>
      <c r="D44" s="98">
        <f t="shared" si="8"/>
        <v>166460.26999999999</v>
      </c>
      <c r="E44" s="98">
        <f t="shared" si="8"/>
        <v>133.70302811244977</v>
      </c>
    </row>
    <row r="45" spans="1:5" ht="15" customHeight="1" x14ac:dyDescent="0.25">
      <c r="A45" s="74" t="s">
        <v>112</v>
      </c>
      <c r="B45" s="53">
        <v>0</v>
      </c>
      <c r="C45" s="53">
        <v>0</v>
      </c>
      <c r="D45" s="53">
        <v>0</v>
      </c>
      <c r="E45" s="53">
        <v>0</v>
      </c>
    </row>
    <row r="46" spans="1:5" ht="15" customHeight="1" x14ac:dyDescent="0.25">
      <c r="A46" s="74" t="s">
        <v>105</v>
      </c>
      <c r="B46" s="54">
        <v>124500</v>
      </c>
      <c r="C46" s="54">
        <v>41960.27</v>
      </c>
      <c r="D46" s="160">
        <v>166460.26999999999</v>
      </c>
      <c r="E46" s="54">
        <f>(D46/B46)*100</f>
        <v>133.70302811244977</v>
      </c>
    </row>
    <row r="47" spans="1:5" x14ac:dyDescent="0.25">
      <c r="A47" s="99" t="s">
        <v>69</v>
      </c>
      <c r="B47" s="98">
        <f t="shared" ref="B47:D47" si="9">B48+B49+B50</f>
        <v>1172630</v>
      </c>
      <c r="C47" s="98">
        <f>C49+C50</f>
        <v>57016.480000000003</v>
      </c>
      <c r="D47" s="98">
        <f t="shared" si="9"/>
        <v>1229646.48</v>
      </c>
      <c r="E47" s="98">
        <f>(D47/B47)*100</f>
        <v>104.86227369246906</v>
      </c>
    </row>
    <row r="48" spans="1:5" x14ac:dyDescent="0.25">
      <c r="A48" s="52" t="s">
        <v>106</v>
      </c>
      <c r="B48" s="54">
        <v>0</v>
      </c>
      <c r="C48" s="54">
        <v>0</v>
      </c>
      <c r="D48" s="54">
        <v>0</v>
      </c>
      <c r="E48" s="54">
        <v>0</v>
      </c>
    </row>
    <row r="49" spans="1:5" x14ac:dyDescent="0.25">
      <c r="A49" s="52" t="s">
        <v>89</v>
      </c>
      <c r="B49" s="53">
        <v>1159500</v>
      </c>
      <c r="C49" s="53">
        <v>60696</v>
      </c>
      <c r="D49" s="53">
        <v>1220196</v>
      </c>
      <c r="E49" s="75">
        <f>(D49/B49)*100</f>
        <v>105.23467011642948</v>
      </c>
    </row>
    <row r="50" spans="1:5" x14ac:dyDescent="0.25">
      <c r="A50" s="52" t="s">
        <v>90</v>
      </c>
      <c r="B50" s="54">
        <v>13130</v>
      </c>
      <c r="C50" s="54">
        <v>-3679.52</v>
      </c>
      <c r="D50" s="54">
        <v>9450.48</v>
      </c>
      <c r="E50" s="122">
        <f>(D50/B50)*100</f>
        <v>71.976237623762373</v>
      </c>
    </row>
    <row r="51" spans="1:5" x14ac:dyDescent="0.25">
      <c r="A51" s="99" t="s">
        <v>79</v>
      </c>
      <c r="B51" s="98">
        <f t="shared" ref="B51:E51" si="10">B53</f>
        <v>2500</v>
      </c>
      <c r="C51" s="98">
        <f>C53</f>
        <v>-1240</v>
      </c>
      <c r="D51" s="98">
        <f t="shared" si="10"/>
        <v>1260</v>
      </c>
      <c r="E51" s="98">
        <f t="shared" si="10"/>
        <v>50.4</v>
      </c>
    </row>
    <row r="52" spans="1:5" s="78" customFormat="1" x14ac:dyDescent="0.25">
      <c r="A52" s="52" t="s">
        <v>109</v>
      </c>
      <c r="B52" s="54">
        <v>0</v>
      </c>
      <c r="C52" s="54">
        <v>0</v>
      </c>
      <c r="D52" s="54">
        <v>0</v>
      </c>
      <c r="E52" s="54">
        <v>0</v>
      </c>
    </row>
    <row r="53" spans="1:5" x14ac:dyDescent="0.25">
      <c r="A53" s="52" t="s">
        <v>110</v>
      </c>
      <c r="B53" s="53">
        <v>2500</v>
      </c>
      <c r="C53" s="53">
        <v>-1240</v>
      </c>
      <c r="D53" s="53">
        <v>1260</v>
      </c>
      <c r="E53" s="75">
        <f>(D53/B53)*100</f>
        <v>50.4</v>
      </c>
    </row>
    <row r="54" spans="1:5" ht="25.5" x14ac:dyDescent="0.25">
      <c r="A54" s="156" t="s">
        <v>121</v>
      </c>
      <c r="B54" s="30">
        <v>0</v>
      </c>
      <c r="C54" s="30">
        <v>656.25</v>
      </c>
      <c r="D54" s="30">
        <f>D55</f>
        <v>656.25</v>
      </c>
      <c r="E54" s="159">
        <v>0</v>
      </c>
    </row>
    <row r="55" spans="1:5" ht="25.5" x14ac:dyDescent="0.25">
      <c r="A55" s="74" t="s">
        <v>122</v>
      </c>
      <c r="B55" s="158">
        <v>0</v>
      </c>
      <c r="C55" s="116">
        <v>656.25</v>
      </c>
      <c r="D55" s="116">
        <v>656.25</v>
      </c>
      <c r="E55" s="158">
        <v>0</v>
      </c>
    </row>
  </sheetData>
  <mergeCells count="5">
    <mergeCell ref="A3:E3"/>
    <mergeCell ref="A5:E5"/>
    <mergeCell ref="A7:E7"/>
    <mergeCell ref="A35:E35"/>
    <mergeCell ref="A1:I1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17"/>
  <sheetViews>
    <sheetView zoomScaleNormal="100" workbookViewId="0">
      <selection activeCell="A2" sqref="A2"/>
    </sheetView>
  </sheetViews>
  <sheetFormatPr defaultRowHeight="15" x14ac:dyDescent="0.25"/>
  <cols>
    <col min="1" max="1" width="37.7109375" customWidth="1"/>
    <col min="2" max="4" width="25.28515625" customWidth="1"/>
    <col min="5" max="5" width="25.140625" customWidth="1"/>
    <col min="6" max="8" width="9.140625" hidden="1" customWidth="1"/>
  </cols>
  <sheetData>
    <row r="1" spans="1:9" ht="42" customHeight="1" x14ac:dyDescent="0.25">
      <c r="A1" s="169" t="s">
        <v>127</v>
      </c>
      <c r="B1" s="169"/>
      <c r="C1" s="169"/>
      <c r="D1" s="169"/>
      <c r="E1" s="169"/>
      <c r="F1" s="169"/>
      <c r="G1" s="169"/>
      <c r="H1" s="169"/>
      <c r="I1" s="7"/>
    </row>
    <row r="2" spans="1:9" ht="18" customHeight="1" x14ac:dyDescent="0.25">
      <c r="A2" s="1"/>
      <c r="B2" s="1"/>
      <c r="C2" s="1"/>
      <c r="D2" s="1"/>
      <c r="E2" s="1"/>
      <c r="F2" s="6"/>
      <c r="G2" s="6"/>
      <c r="H2" s="6"/>
      <c r="I2" s="6"/>
    </row>
    <row r="3" spans="1:9" ht="15.75" x14ac:dyDescent="0.25">
      <c r="A3" s="169" t="s">
        <v>20</v>
      </c>
      <c r="B3" s="169"/>
      <c r="C3" s="169"/>
      <c r="D3" s="170"/>
      <c r="E3" s="170"/>
      <c r="F3" s="6"/>
      <c r="G3" s="6"/>
      <c r="H3" s="6"/>
      <c r="I3" s="6"/>
    </row>
    <row r="4" spans="1:9" ht="18" x14ac:dyDescent="0.25">
      <c r="A4" s="1"/>
      <c r="B4" s="1"/>
      <c r="C4" s="1"/>
      <c r="D4" s="2"/>
      <c r="E4" s="2"/>
      <c r="F4" s="6"/>
      <c r="G4" s="6"/>
      <c r="H4" s="6"/>
      <c r="I4" s="6"/>
    </row>
    <row r="5" spans="1:9" ht="18" customHeight="1" x14ac:dyDescent="0.25">
      <c r="A5" s="169" t="s">
        <v>6</v>
      </c>
      <c r="B5" s="171"/>
      <c r="C5" s="171"/>
      <c r="D5" s="171"/>
      <c r="E5" s="171"/>
      <c r="F5" s="6"/>
      <c r="G5" s="6"/>
      <c r="H5" s="6"/>
      <c r="I5" s="6"/>
    </row>
    <row r="6" spans="1:9" ht="18" x14ac:dyDescent="0.25">
      <c r="A6" s="1"/>
      <c r="B6" s="1"/>
      <c r="C6" s="1"/>
      <c r="D6" s="2"/>
      <c r="E6" s="2"/>
      <c r="F6" s="6"/>
      <c r="G6" s="6"/>
      <c r="H6" s="6"/>
      <c r="I6" s="6"/>
    </row>
    <row r="7" spans="1:9" x14ac:dyDescent="0.25">
      <c r="A7" s="169" t="s">
        <v>15</v>
      </c>
      <c r="B7" s="196"/>
      <c r="C7" s="196"/>
      <c r="D7" s="196"/>
      <c r="E7" s="196"/>
      <c r="F7" s="6"/>
      <c r="G7" s="6"/>
      <c r="H7" s="6"/>
      <c r="I7" s="6"/>
    </row>
    <row r="8" spans="1:9" ht="18" x14ac:dyDescent="0.25">
      <c r="A8" s="1"/>
      <c r="B8" s="1"/>
      <c r="C8" s="1"/>
      <c r="D8" s="2"/>
      <c r="E8" s="2"/>
      <c r="F8" s="6"/>
      <c r="G8" s="6"/>
      <c r="H8" s="6"/>
      <c r="I8" s="6"/>
    </row>
    <row r="9" spans="1:9" x14ac:dyDescent="0.25">
      <c r="A9" s="64" t="s">
        <v>65</v>
      </c>
      <c r="B9" s="48" t="s">
        <v>85</v>
      </c>
      <c r="C9" s="48" t="s">
        <v>113</v>
      </c>
      <c r="D9" s="48" t="s">
        <v>120</v>
      </c>
      <c r="E9" s="48" t="s">
        <v>115</v>
      </c>
    </row>
    <row r="10" spans="1:9" ht="9.9499999999999993" customHeight="1" x14ac:dyDescent="0.25">
      <c r="A10" s="64"/>
      <c r="B10" s="143">
        <v>1</v>
      </c>
      <c r="C10" s="143">
        <v>2</v>
      </c>
      <c r="D10" s="143">
        <v>3</v>
      </c>
      <c r="E10" s="143" t="s">
        <v>116</v>
      </c>
    </row>
    <row r="11" spans="1:9" ht="15.75" customHeight="1" x14ac:dyDescent="0.25">
      <c r="A11" s="90" t="s">
        <v>16</v>
      </c>
      <c r="B11" s="100">
        <f t="shared" ref="B11:E11" si="0">B12</f>
        <v>1348137</v>
      </c>
      <c r="C11" s="100">
        <f>C12</f>
        <v>102709</v>
      </c>
      <c r="D11" s="100">
        <f t="shared" si="0"/>
        <v>1450846</v>
      </c>
      <c r="E11" s="100">
        <f t="shared" si="0"/>
        <v>107.61858772513474</v>
      </c>
    </row>
    <row r="12" spans="1:9" x14ac:dyDescent="0.25">
      <c r="A12" s="89" t="s">
        <v>34</v>
      </c>
      <c r="B12" s="98">
        <f t="shared" ref="B12:E12" si="1">B13</f>
        <v>1348137</v>
      </c>
      <c r="C12" s="98">
        <f>C13</f>
        <v>102709</v>
      </c>
      <c r="D12" s="98">
        <f t="shared" si="1"/>
        <v>1450846</v>
      </c>
      <c r="E12" s="98">
        <f t="shared" si="1"/>
        <v>107.61858772513474</v>
      </c>
    </row>
    <row r="13" spans="1:9" x14ac:dyDescent="0.25">
      <c r="A13" s="55" t="s">
        <v>35</v>
      </c>
      <c r="B13" s="54">
        <v>1348137</v>
      </c>
      <c r="C13" s="54">
        <v>102709</v>
      </c>
      <c r="D13" s="164">
        <v>1450846</v>
      </c>
      <c r="E13" s="54">
        <f>(D13/B13)*100</f>
        <v>107.61858772513474</v>
      </c>
    </row>
    <row r="14" spans="1:9" x14ac:dyDescent="0.25">
      <c r="A14" s="101" t="s">
        <v>36</v>
      </c>
      <c r="B14" s="30">
        <v>0</v>
      </c>
      <c r="C14" s="30">
        <v>0</v>
      </c>
      <c r="D14" s="30">
        <v>0</v>
      </c>
      <c r="E14" s="102">
        <v>0</v>
      </c>
    </row>
    <row r="15" spans="1:9" x14ac:dyDescent="0.25">
      <c r="A15" s="41"/>
      <c r="B15" s="41"/>
      <c r="C15" s="41"/>
      <c r="D15" s="41"/>
      <c r="E15" s="41"/>
    </row>
    <row r="16" spans="1:9" x14ac:dyDescent="0.25">
      <c r="A16" s="41"/>
      <c r="B16" s="41"/>
      <c r="C16" s="41"/>
      <c r="D16" s="41"/>
      <c r="E16" s="41"/>
    </row>
    <row r="17" spans="1:5" x14ac:dyDescent="0.25">
      <c r="A17" s="41"/>
      <c r="B17" s="41"/>
      <c r="C17" s="41"/>
      <c r="D17" s="41"/>
      <c r="E17" s="41"/>
    </row>
  </sheetData>
  <mergeCells count="4">
    <mergeCell ref="A3:E3"/>
    <mergeCell ref="A5:E5"/>
    <mergeCell ref="A7:E7"/>
    <mergeCell ref="A1:H1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H15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7.42578125" customWidth="1"/>
    <col min="4" max="7" width="25.28515625" customWidth="1"/>
  </cols>
  <sheetData>
    <row r="1" spans="1:8" ht="42" customHeight="1" x14ac:dyDescent="0.25">
      <c r="A1" s="169" t="s">
        <v>127</v>
      </c>
      <c r="B1" s="169"/>
      <c r="C1" s="169"/>
      <c r="D1" s="169"/>
      <c r="E1" s="169"/>
      <c r="F1" s="169"/>
      <c r="G1" s="169"/>
      <c r="H1" s="3"/>
    </row>
    <row r="2" spans="1:8" ht="18" customHeight="1" x14ac:dyDescent="0.25">
      <c r="A2" s="1"/>
      <c r="B2" s="1"/>
      <c r="C2" s="1"/>
      <c r="D2" s="1"/>
      <c r="E2" s="1"/>
      <c r="F2" s="1"/>
      <c r="G2" s="1"/>
    </row>
    <row r="3" spans="1:8" ht="15.75" x14ac:dyDescent="0.25">
      <c r="A3" s="169" t="s">
        <v>20</v>
      </c>
      <c r="B3" s="169"/>
      <c r="C3" s="169"/>
      <c r="D3" s="169"/>
      <c r="E3" s="169"/>
      <c r="F3" s="170"/>
      <c r="G3" s="170"/>
    </row>
    <row r="4" spans="1:8" ht="18" x14ac:dyDescent="0.25">
      <c r="A4" s="1"/>
      <c r="B4" s="1"/>
      <c r="C4" s="1"/>
      <c r="D4" s="1"/>
      <c r="E4" s="1"/>
      <c r="F4" s="2"/>
      <c r="G4" s="2"/>
    </row>
    <row r="5" spans="1:8" ht="18" customHeight="1" x14ac:dyDescent="0.25">
      <c r="A5" s="169" t="s">
        <v>81</v>
      </c>
      <c r="B5" s="171"/>
      <c r="C5" s="171"/>
      <c r="D5" s="171"/>
      <c r="E5" s="171"/>
      <c r="F5" s="171"/>
      <c r="G5" s="171"/>
    </row>
    <row r="6" spans="1:8" ht="18" x14ac:dyDescent="0.25">
      <c r="A6" s="1"/>
      <c r="B6" s="1"/>
      <c r="C6" s="1"/>
      <c r="D6" s="1"/>
      <c r="E6" s="1"/>
      <c r="F6" s="2"/>
      <c r="G6" s="2"/>
    </row>
    <row r="7" spans="1:8" x14ac:dyDescent="0.25">
      <c r="A7" s="48" t="s">
        <v>7</v>
      </c>
      <c r="B7" s="49" t="s">
        <v>8</v>
      </c>
      <c r="C7" s="49" t="s">
        <v>32</v>
      </c>
      <c r="D7" s="48" t="s">
        <v>85</v>
      </c>
      <c r="E7" s="48" t="s">
        <v>113</v>
      </c>
      <c r="F7" s="48" t="s">
        <v>120</v>
      </c>
      <c r="G7" s="48" t="s">
        <v>115</v>
      </c>
    </row>
    <row r="8" spans="1:8" ht="9.9499999999999993" customHeight="1" x14ac:dyDescent="0.25">
      <c r="A8" s="48"/>
      <c r="B8" s="49"/>
      <c r="C8" s="49"/>
      <c r="D8" s="143">
        <v>1</v>
      </c>
      <c r="E8" s="143">
        <v>2</v>
      </c>
      <c r="F8" s="143">
        <v>3</v>
      </c>
      <c r="G8" s="143" t="s">
        <v>116</v>
      </c>
    </row>
    <row r="9" spans="1:8" s="78" customFormat="1" x14ac:dyDescent="0.25">
      <c r="A9" s="85"/>
      <c r="B9" s="86"/>
      <c r="C9" s="87" t="s">
        <v>74</v>
      </c>
      <c r="D9" s="88">
        <f t="shared" ref="D9:G9" si="0">D10</f>
        <v>0</v>
      </c>
      <c r="E9" s="88">
        <f>E10</f>
        <v>0</v>
      </c>
      <c r="F9" s="88">
        <f t="shared" si="0"/>
        <v>0</v>
      </c>
      <c r="G9" s="88">
        <f t="shared" si="0"/>
        <v>0</v>
      </c>
    </row>
    <row r="10" spans="1:8" ht="25.5" x14ac:dyDescent="0.25">
      <c r="A10" s="89">
        <v>8</v>
      </c>
      <c r="B10" s="89"/>
      <c r="C10" s="89" t="s">
        <v>17</v>
      </c>
      <c r="D10" s="30">
        <v>0</v>
      </c>
      <c r="E10" s="30">
        <v>0</v>
      </c>
      <c r="F10" s="30">
        <v>0</v>
      </c>
      <c r="G10" s="30">
        <v>0</v>
      </c>
    </row>
    <row r="11" spans="1:8" x14ac:dyDescent="0.25">
      <c r="A11" s="68"/>
      <c r="B11" s="55">
        <v>84</v>
      </c>
      <c r="C11" s="55" t="s">
        <v>24</v>
      </c>
      <c r="D11" s="53">
        <v>0</v>
      </c>
      <c r="E11" s="53">
        <v>0</v>
      </c>
      <c r="F11" s="53">
        <v>0</v>
      </c>
      <c r="G11" s="53">
        <v>0</v>
      </c>
    </row>
    <row r="12" spans="1:8" x14ac:dyDescent="0.25">
      <c r="A12" s="90"/>
      <c r="B12" s="103"/>
      <c r="C12" s="90" t="s">
        <v>75</v>
      </c>
      <c r="D12" s="100">
        <f t="shared" ref="D12:G12" si="1">D13</f>
        <v>0</v>
      </c>
      <c r="E12" s="100">
        <f>E13</f>
        <v>0</v>
      </c>
      <c r="F12" s="100">
        <f t="shared" si="1"/>
        <v>0</v>
      </c>
      <c r="G12" s="100">
        <f t="shared" si="1"/>
        <v>0</v>
      </c>
    </row>
    <row r="13" spans="1:8" ht="25.5" x14ac:dyDescent="0.25">
      <c r="A13" s="104">
        <v>5</v>
      </c>
      <c r="B13" s="104"/>
      <c r="C13" s="105" t="s">
        <v>18</v>
      </c>
      <c r="D13" s="30">
        <v>0</v>
      </c>
      <c r="E13" s="30">
        <v>0</v>
      </c>
      <c r="F13" s="30">
        <v>0</v>
      </c>
      <c r="G13" s="30">
        <v>0</v>
      </c>
    </row>
    <row r="14" spans="1:8" ht="25.5" x14ac:dyDescent="0.25">
      <c r="A14" s="68"/>
      <c r="B14" s="55">
        <v>54</v>
      </c>
      <c r="C14" s="79" t="s">
        <v>25</v>
      </c>
      <c r="D14" s="54">
        <v>0</v>
      </c>
      <c r="E14" s="54">
        <v>0</v>
      </c>
      <c r="F14" s="54">
        <v>0</v>
      </c>
      <c r="G14" s="54">
        <v>0</v>
      </c>
    </row>
    <row r="15" spans="1:8" x14ac:dyDescent="0.25">
      <c r="A15" s="41"/>
      <c r="B15" s="41"/>
      <c r="C15" s="41"/>
      <c r="D15" s="41"/>
      <c r="E15" s="41"/>
      <c r="F15" s="41"/>
      <c r="G15" s="41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12"/>
  <sheetViews>
    <sheetView zoomScaleNormal="100" workbookViewId="0">
      <selection sqref="A1:F1"/>
    </sheetView>
  </sheetViews>
  <sheetFormatPr defaultRowHeight="15" x14ac:dyDescent="0.25"/>
  <cols>
    <col min="1" max="5" width="25.28515625" customWidth="1"/>
    <col min="6" max="6" width="9.140625" hidden="1" customWidth="1"/>
  </cols>
  <sheetData>
    <row r="1" spans="1:7" ht="42" customHeight="1" x14ac:dyDescent="0.25">
      <c r="A1" s="169" t="s">
        <v>127</v>
      </c>
      <c r="B1" s="169"/>
      <c r="C1" s="169"/>
      <c r="D1" s="169"/>
      <c r="E1" s="169"/>
      <c r="F1" s="169"/>
      <c r="G1" s="3"/>
    </row>
    <row r="2" spans="1:7" ht="18" x14ac:dyDescent="0.25">
      <c r="A2" s="62"/>
      <c r="B2" s="62"/>
      <c r="C2" s="62"/>
      <c r="D2" s="62"/>
      <c r="E2" s="62"/>
    </row>
    <row r="3" spans="1:7" ht="15.75" x14ac:dyDescent="0.25">
      <c r="A3" s="189" t="s">
        <v>20</v>
      </c>
      <c r="B3" s="189"/>
      <c r="C3" s="189"/>
      <c r="D3" s="189"/>
      <c r="E3" s="189"/>
    </row>
    <row r="4" spans="1:7" ht="18" x14ac:dyDescent="0.25">
      <c r="A4" s="62"/>
      <c r="B4" s="62"/>
      <c r="C4" s="62"/>
      <c r="D4" s="63"/>
      <c r="E4" s="63"/>
    </row>
    <row r="5" spans="1:7" ht="15.75" customHeight="1" x14ac:dyDescent="0.25">
      <c r="A5" s="189" t="s">
        <v>73</v>
      </c>
      <c r="B5" s="189"/>
      <c r="C5" s="189"/>
      <c r="D5" s="189"/>
      <c r="E5" s="189"/>
    </row>
    <row r="6" spans="1:7" ht="18" x14ac:dyDescent="0.25">
      <c r="A6" s="62"/>
      <c r="B6" s="62"/>
      <c r="C6" s="62"/>
      <c r="D6" s="63"/>
      <c r="E6" s="63"/>
    </row>
    <row r="7" spans="1:7" x14ac:dyDescent="0.25">
      <c r="A7" s="65" t="s">
        <v>65</v>
      </c>
      <c r="B7" s="64" t="s">
        <v>85</v>
      </c>
      <c r="C7" s="48" t="s">
        <v>113</v>
      </c>
      <c r="D7" s="48" t="s">
        <v>120</v>
      </c>
      <c r="E7" s="48" t="s">
        <v>115</v>
      </c>
    </row>
    <row r="8" spans="1:7" ht="9.9499999999999993" customHeight="1" x14ac:dyDescent="0.25">
      <c r="A8" s="65"/>
      <c r="B8" s="143">
        <v>1</v>
      </c>
      <c r="C8" s="143">
        <v>2</v>
      </c>
      <c r="D8" s="143">
        <v>3</v>
      </c>
      <c r="E8" s="143" t="s">
        <v>116</v>
      </c>
    </row>
    <row r="9" spans="1:7" x14ac:dyDescent="0.25">
      <c r="A9" s="106" t="s">
        <v>74</v>
      </c>
      <c r="B9" s="107">
        <v>0</v>
      </c>
      <c r="C9" s="107">
        <f>C10</f>
        <v>0</v>
      </c>
      <c r="D9" s="107">
        <v>0</v>
      </c>
      <c r="E9" s="107">
        <v>0</v>
      </c>
    </row>
    <row r="10" spans="1:7" x14ac:dyDescent="0.25">
      <c r="A10" s="106" t="s">
        <v>75</v>
      </c>
      <c r="B10" s="100">
        <f t="shared" ref="B10:E10" si="0">B11</f>
        <v>0</v>
      </c>
      <c r="C10" s="100">
        <f>C11</f>
        <v>0</v>
      </c>
      <c r="D10" s="100">
        <f t="shared" si="0"/>
        <v>0</v>
      </c>
      <c r="E10" s="100">
        <f t="shared" si="0"/>
        <v>0</v>
      </c>
    </row>
    <row r="11" spans="1:7" ht="25.5" x14ac:dyDescent="0.25">
      <c r="A11" s="97" t="s">
        <v>68</v>
      </c>
      <c r="B11" s="98">
        <f t="shared" ref="B11:E11" si="1">B12</f>
        <v>0</v>
      </c>
      <c r="C11" s="98">
        <v>0</v>
      </c>
      <c r="D11" s="98">
        <f t="shared" si="1"/>
        <v>0</v>
      </c>
      <c r="E11" s="98">
        <f t="shared" si="1"/>
        <v>0</v>
      </c>
    </row>
    <row r="12" spans="1:7" ht="25.5" x14ac:dyDescent="0.25">
      <c r="A12" s="74" t="s">
        <v>88</v>
      </c>
      <c r="B12" s="50">
        <v>0</v>
      </c>
      <c r="C12" s="50">
        <v>0</v>
      </c>
      <c r="D12" s="50">
        <v>0</v>
      </c>
      <c r="E12" s="73">
        <v>0</v>
      </c>
    </row>
  </sheetData>
  <mergeCells count="3">
    <mergeCell ref="A3:E3"/>
    <mergeCell ref="A5:E5"/>
    <mergeCell ref="A1:F1"/>
  </mergeCells>
  <pageMargins left="0.7" right="0.7" top="0.75" bottom="0.75" header="0.3" footer="0.3"/>
  <pageSetup paperSize="9" scale="8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L56"/>
  <sheetViews>
    <sheetView tabSelected="1" zoomScale="90" zoomScaleNormal="90"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28515625" customWidth="1"/>
    <col min="4" max="4" width="13.85546875" customWidth="1"/>
    <col min="5" max="5" width="48.7109375" customWidth="1"/>
    <col min="6" max="9" width="25.28515625" customWidth="1"/>
    <col min="12" max="12" width="11" bestFit="1" customWidth="1"/>
  </cols>
  <sheetData>
    <row r="1" spans="1:12" ht="42" customHeight="1" x14ac:dyDescent="0.25">
      <c r="A1" s="169" t="s">
        <v>127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2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12" ht="18" customHeight="1" x14ac:dyDescent="0.25">
      <c r="A3" s="169" t="s">
        <v>19</v>
      </c>
      <c r="B3" s="171"/>
      <c r="C3" s="171"/>
      <c r="D3" s="171"/>
      <c r="E3" s="171"/>
      <c r="F3" s="171"/>
      <c r="G3" s="171"/>
      <c r="H3" s="171"/>
      <c r="I3" s="171"/>
    </row>
    <row r="4" spans="1:12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12" ht="25.5" x14ac:dyDescent="0.25">
      <c r="A5" s="200" t="s">
        <v>21</v>
      </c>
      <c r="B5" s="201"/>
      <c r="C5" s="202"/>
      <c r="D5" s="56" t="s">
        <v>47</v>
      </c>
      <c r="E5" s="49" t="s">
        <v>22</v>
      </c>
      <c r="F5" s="48" t="s">
        <v>85</v>
      </c>
      <c r="G5" s="48" t="s">
        <v>113</v>
      </c>
      <c r="H5" s="48" t="s">
        <v>120</v>
      </c>
      <c r="I5" s="48" t="s">
        <v>115</v>
      </c>
    </row>
    <row r="6" spans="1:12" ht="9.9499999999999993" customHeight="1" x14ac:dyDescent="0.25">
      <c r="A6" s="128"/>
      <c r="B6" s="129"/>
      <c r="C6" s="130"/>
      <c r="D6" s="56"/>
      <c r="E6" s="49"/>
      <c r="F6" s="143">
        <v>1</v>
      </c>
      <c r="G6" s="143">
        <v>2</v>
      </c>
      <c r="H6" s="143">
        <v>3</v>
      </c>
      <c r="I6" s="143" t="s">
        <v>116</v>
      </c>
    </row>
    <row r="7" spans="1:12" s="4" customFormat="1" ht="20.100000000000001" customHeight="1" x14ac:dyDescent="0.25">
      <c r="A7" s="203" t="s">
        <v>40</v>
      </c>
      <c r="B7" s="204"/>
      <c r="C7" s="205"/>
      <c r="D7" s="108">
        <v>1024</v>
      </c>
      <c r="E7" s="121" t="s">
        <v>95</v>
      </c>
      <c r="F7" s="85"/>
      <c r="G7" s="85"/>
      <c r="H7" s="85"/>
      <c r="I7" s="85"/>
    </row>
    <row r="8" spans="1:12" s="4" customFormat="1" ht="19.5" customHeight="1" x14ac:dyDescent="0.25">
      <c r="A8" s="203" t="s">
        <v>41</v>
      </c>
      <c r="B8" s="204"/>
      <c r="C8" s="205"/>
      <c r="D8" s="108" t="s">
        <v>98</v>
      </c>
      <c r="E8" s="121" t="s">
        <v>97</v>
      </c>
      <c r="F8" s="85"/>
      <c r="G8" s="85"/>
      <c r="H8" s="85"/>
      <c r="I8" s="85"/>
    </row>
    <row r="9" spans="1:12" x14ac:dyDescent="0.25">
      <c r="A9" s="206" t="s">
        <v>82</v>
      </c>
      <c r="B9" s="207"/>
      <c r="C9" s="208"/>
      <c r="D9" s="109"/>
      <c r="E9" s="109" t="s">
        <v>10</v>
      </c>
      <c r="F9" s="110"/>
      <c r="G9" s="110"/>
      <c r="H9" s="110"/>
      <c r="I9" s="111"/>
    </row>
    <row r="10" spans="1:12" s="5" customFormat="1" ht="15" customHeight="1" x14ac:dyDescent="0.25">
      <c r="A10" s="82"/>
      <c r="B10" s="80"/>
      <c r="C10" s="81"/>
      <c r="D10" s="81">
        <v>3</v>
      </c>
      <c r="E10" s="81" t="s">
        <v>12</v>
      </c>
      <c r="F10" s="77">
        <f t="shared" ref="F10" si="0">F11+F12</f>
        <v>46455</v>
      </c>
      <c r="G10" s="77">
        <v>4345</v>
      </c>
      <c r="H10" s="153">
        <f>H11+H12</f>
        <v>50800</v>
      </c>
      <c r="I10" s="77">
        <f>(H10/F10)*100</f>
        <v>109.35313744483909</v>
      </c>
    </row>
    <row r="11" spans="1:12" x14ac:dyDescent="0.25">
      <c r="A11" s="197"/>
      <c r="B11" s="198"/>
      <c r="C11" s="199"/>
      <c r="D11" s="66">
        <v>32</v>
      </c>
      <c r="E11" s="67" t="s">
        <v>23</v>
      </c>
      <c r="F11" s="57">
        <v>45555</v>
      </c>
      <c r="G11" s="150">
        <v>4245</v>
      </c>
      <c r="H11" s="150">
        <v>49800</v>
      </c>
      <c r="I11" s="57">
        <f>(H11/F11)*100</f>
        <v>109.31840632202832</v>
      </c>
      <c r="L11" s="161"/>
    </row>
    <row r="12" spans="1:12" x14ac:dyDescent="0.25">
      <c r="A12" s="197"/>
      <c r="B12" s="198"/>
      <c r="C12" s="199"/>
      <c r="D12" s="66">
        <v>34</v>
      </c>
      <c r="E12" s="67" t="s">
        <v>33</v>
      </c>
      <c r="F12" s="57">
        <v>900</v>
      </c>
      <c r="G12" s="150">
        <v>100</v>
      </c>
      <c r="H12" s="150">
        <v>1000</v>
      </c>
      <c r="I12" s="57">
        <f>(H12/F12)*100</f>
        <v>111.11111111111111</v>
      </c>
    </row>
    <row r="13" spans="1:12" s="4" customFormat="1" ht="20.100000000000001" customHeight="1" x14ac:dyDescent="0.25">
      <c r="A13" s="203" t="s">
        <v>40</v>
      </c>
      <c r="B13" s="204"/>
      <c r="C13" s="205"/>
      <c r="D13" s="86">
        <v>1035</v>
      </c>
      <c r="E13" s="87" t="s">
        <v>96</v>
      </c>
      <c r="F13" s="91"/>
      <c r="G13" s="151"/>
      <c r="H13" s="151"/>
      <c r="I13" s="91"/>
    </row>
    <row r="14" spans="1:12" s="4" customFormat="1" ht="20.100000000000001" customHeight="1" x14ac:dyDescent="0.25">
      <c r="A14" s="203" t="s">
        <v>41</v>
      </c>
      <c r="B14" s="204"/>
      <c r="C14" s="205"/>
      <c r="D14" s="86" t="s">
        <v>99</v>
      </c>
      <c r="E14" s="87" t="s">
        <v>42</v>
      </c>
      <c r="F14" s="91"/>
      <c r="G14" s="151"/>
      <c r="H14" s="151"/>
      <c r="I14" s="91"/>
    </row>
    <row r="15" spans="1:12" ht="15" customHeight="1" x14ac:dyDescent="0.25">
      <c r="A15" s="206" t="s">
        <v>82</v>
      </c>
      <c r="B15" s="207"/>
      <c r="C15" s="208"/>
      <c r="D15" s="109"/>
      <c r="E15" s="109" t="s">
        <v>10</v>
      </c>
      <c r="F15" s="110"/>
      <c r="G15" s="152"/>
      <c r="H15" s="152"/>
      <c r="I15" s="111"/>
    </row>
    <row r="16" spans="1:12" x14ac:dyDescent="0.25">
      <c r="A16" s="82"/>
      <c r="B16" s="83"/>
      <c r="C16" s="84"/>
      <c r="D16" s="81">
        <v>3</v>
      </c>
      <c r="E16" s="81" t="s">
        <v>12</v>
      </c>
      <c r="F16" s="77">
        <f t="shared" ref="F16:H16" si="1">F17+F18</f>
        <v>1992</v>
      </c>
      <c r="G16" s="153">
        <v>0</v>
      </c>
      <c r="H16" s="153">
        <f t="shared" si="1"/>
        <v>1992</v>
      </c>
      <c r="I16" s="77">
        <f>(H16/F16)*100</f>
        <v>100</v>
      </c>
    </row>
    <row r="17" spans="1:9" x14ac:dyDescent="0.25">
      <c r="A17" s="197"/>
      <c r="B17" s="198"/>
      <c r="C17" s="199"/>
      <c r="D17" s="66">
        <v>32</v>
      </c>
      <c r="E17" s="67" t="s">
        <v>23</v>
      </c>
      <c r="F17" s="57">
        <v>1992</v>
      </c>
      <c r="G17" s="150">
        <v>0</v>
      </c>
      <c r="H17" s="150">
        <v>1992</v>
      </c>
      <c r="I17" s="57">
        <f>(H17/F17)*100</f>
        <v>100</v>
      </c>
    </row>
    <row r="18" spans="1:9" x14ac:dyDescent="0.25">
      <c r="A18" s="197"/>
      <c r="B18" s="198"/>
      <c r="C18" s="199"/>
      <c r="D18" s="59">
        <v>34</v>
      </c>
      <c r="E18" s="60" t="s">
        <v>33</v>
      </c>
      <c r="F18" s="61">
        <v>0</v>
      </c>
      <c r="G18" s="154">
        <v>0</v>
      </c>
      <c r="H18" s="154">
        <v>0</v>
      </c>
      <c r="I18" s="61">
        <v>0</v>
      </c>
    </row>
    <row r="19" spans="1:9" x14ac:dyDescent="0.25">
      <c r="A19" s="206" t="s">
        <v>83</v>
      </c>
      <c r="B19" s="207"/>
      <c r="C19" s="208"/>
      <c r="D19" s="109"/>
      <c r="E19" s="109" t="s">
        <v>26</v>
      </c>
      <c r="F19" s="110"/>
      <c r="G19" s="152"/>
      <c r="H19" s="152"/>
      <c r="I19" s="111"/>
    </row>
    <row r="20" spans="1:9" x14ac:dyDescent="0.25">
      <c r="A20" s="82"/>
      <c r="B20" s="80"/>
      <c r="C20" s="81"/>
      <c r="D20" s="81">
        <v>3</v>
      </c>
      <c r="E20" s="81" t="s">
        <v>12</v>
      </c>
      <c r="F20" s="77">
        <f>F21</f>
        <v>60</v>
      </c>
      <c r="G20" s="153">
        <v>-29</v>
      </c>
      <c r="H20" s="153">
        <f t="shared" ref="H20" si="2">H21</f>
        <v>31</v>
      </c>
      <c r="I20" s="77">
        <f>(H20/F20)*100</f>
        <v>51.666666666666671</v>
      </c>
    </row>
    <row r="21" spans="1:9" x14ac:dyDescent="0.25">
      <c r="A21" s="209"/>
      <c r="B21" s="210"/>
      <c r="C21" s="211"/>
      <c r="D21" s="66">
        <v>34</v>
      </c>
      <c r="E21" s="67" t="s">
        <v>33</v>
      </c>
      <c r="F21" s="57">
        <v>60</v>
      </c>
      <c r="G21" s="150">
        <v>-29</v>
      </c>
      <c r="H21" s="150">
        <v>31</v>
      </c>
      <c r="I21" s="57">
        <f>(H21/F21)*100</f>
        <v>51.666666666666671</v>
      </c>
    </row>
    <row r="22" spans="1:9" x14ac:dyDescent="0.25">
      <c r="A22" s="206" t="s">
        <v>91</v>
      </c>
      <c r="B22" s="207"/>
      <c r="C22" s="208"/>
      <c r="D22" s="109"/>
      <c r="E22" s="109" t="s">
        <v>104</v>
      </c>
      <c r="F22" s="110"/>
      <c r="G22" s="110"/>
      <c r="H22" s="110"/>
      <c r="I22" s="111"/>
    </row>
    <row r="23" spans="1:9" x14ac:dyDescent="0.25">
      <c r="A23" s="82"/>
      <c r="B23" s="80"/>
      <c r="C23" s="81"/>
      <c r="D23" s="81">
        <v>3</v>
      </c>
      <c r="E23" s="81" t="s">
        <v>12</v>
      </c>
      <c r="F23" s="153">
        <f t="shared" ref="F23" si="3">SUM(F24:F26)</f>
        <v>78500</v>
      </c>
      <c r="G23" s="153">
        <v>17849</v>
      </c>
      <c r="H23" s="153">
        <f>SUM(H24:H27)</f>
        <v>96349</v>
      </c>
      <c r="I23" s="77">
        <f>(H23/F23)*100</f>
        <v>122.7375796178344</v>
      </c>
    </row>
    <row r="24" spans="1:9" x14ac:dyDescent="0.25">
      <c r="A24" s="197"/>
      <c r="B24" s="198"/>
      <c r="C24" s="199"/>
      <c r="D24" s="66">
        <v>31</v>
      </c>
      <c r="E24" s="67" t="s">
        <v>13</v>
      </c>
      <c r="F24" s="150">
        <v>0</v>
      </c>
      <c r="G24" s="150">
        <v>0</v>
      </c>
      <c r="H24" s="150">
        <v>0</v>
      </c>
      <c r="I24" s="57">
        <v>0</v>
      </c>
    </row>
    <row r="25" spans="1:9" x14ac:dyDescent="0.25">
      <c r="A25" s="197"/>
      <c r="B25" s="198"/>
      <c r="C25" s="199"/>
      <c r="D25" s="66">
        <v>32</v>
      </c>
      <c r="E25" s="67" t="s">
        <v>23</v>
      </c>
      <c r="F25" s="150">
        <v>78000</v>
      </c>
      <c r="G25" s="150">
        <v>17980</v>
      </c>
      <c r="H25" s="150">
        <v>95980</v>
      </c>
      <c r="I25" s="57">
        <f>(H25/F25)*100</f>
        <v>123.05128205128204</v>
      </c>
    </row>
    <row r="26" spans="1:9" x14ac:dyDescent="0.25">
      <c r="A26" s="197"/>
      <c r="B26" s="198"/>
      <c r="C26" s="199"/>
      <c r="D26" s="66">
        <v>34</v>
      </c>
      <c r="E26" s="67" t="s">
        <v>33</v>
      </c>
      <c r="F26" s="150">
        <v>500</v>
      </c>
      <c r="G26" s="150">
        <v>-210</v>
      </c>
      <c r="H26" s="150">
        <v>290</v>
      </c>
      <c r="I26" s="57">
        <f>(H26/F26)*100</f>
        <v>57.999999999999993</v>
      </c>
    </row>
    <row r="27" spans="1:9" ht="25.5" x14ac:dyDescent="0.25">
      <c r="A27" s="197"/>
      <c r="B27" s="198"/>
      <c r="C27" s="199"/>
      <c r="D27" s="144">
        <v>38</v>
      </c>
      <c r="E27" s="67" t="s">
        <v>119</v>
      </c>
      <c r="F27" s="150">
        <v>0</v>
      </c>
      <c r="G27" s="150">
        <v>79</v>
      </c>
      <c r="H27" s="150">
        <v>79</v>
      </c>
      <c r="I27" s="57">
        <v>0</v>
      </c>
    </row>
    <row r="28" spans="1:9" x14ac:dyDescent="0.25">
      <c r="A28" s="212"/>
      <c r="B28" s="213"/>
      <c r="C28" s="214"/>
      <c r="D28" s="81">
        <v>4</v>
      </c>
      <c r="E28" s="81" t="s">
        <v>14</v>
      </c>
      <c r="F28" s="153">
        <f t="shared" ref="F28:H28" si="4">F29+F30</f>
        <v>46000</v>
      </c>
      <c r="G28" s="153">
        <v>24111.27</v>
      </c>
      <c r="H28" s="153">
        <f t="shared" si="4"/>
        <v>70111.27</v>
      </c>
      <c r="I28" s="77">
        <f>(H28/F28)*100</f>
        <v>152.41580434782608</v>
      </c>
    </row>
    <row r="29" spans="1:9" ht="25.5" x14ac:dyDescent="0.25">
      <c r="A29" s="197"/>
      <c r="B29" s="198"/>
      <c r="C29" s="199"/>
      <c r="D29" s="66">
        <v>42</v>
      </c>
      <c r="E29" s="67" t="s">
        <v>31</v>
      </c>
      <c r="F29" s="150">
        <v>46000</v>
      </c>
      <c r="G29" s="150">
        <v>24111.27</v>
      </c>
      <c r="H29" s="150">
        <v>70111.27</v>
      </c>
      <c r="I29" s="57">
        <f>(H29/F29)*100</f>
        <v>152.41580434782608</v>
      </c>
    </row>
    <row r="30" spans="1:9" ht="25.5" x14ac:dyDescent="0.25">
      <c r="A30" s="209"/>
      <c r="B30" s="210"/>
      <c r="C30" s="211"/>
      <c r="D30" s="114">
        <v>45</v>
      </c>
      <c r="E30" s="67" t="s">
        <v>87</v>
      </c>
      <c r="F30" s="150">
        <v>0</v>
      </c>
      <c r="G30" s="150">
        <v>0</v>
      </c>
      <c r="H30" s="150">
        <v>0</v>
      </c>
      <c r="I30" s="57">
        <v>0</v>
      </c>
    </row>
    <row r="31" spans="1:9" x14ac:dyDescent="0.25">
      <c r="A31" s="206" t="s">
        <v>94</v>
      </c>
      <c r="B31" s="207"/>
      <c r="C31" s="208"/>
      <c r="D31" s="124"/>
      <c r="E31" s="119" t="s">
        <v>103</v>
      </c>
      <c r="F31" s="30"/>
      <c r="G31" s="30"/>
      <c r="H31" s="30"/>
      <c r="I31" s="30"/>
    </row>
    <row r="32" spans="1:9" x14ac:dyDescent="0.25">
      <c r="A32" s="212"/>
      <c r="B32" s="213"/>
      <c r="C32" s="214"/>
      <c r="D32" s="138">
        <v>3</v>
      </c>
      <c r="E32" s="138" t="s">
        <v>12</v>
      </c>
      <c r="F32" s="149">
        <f>F33</f>
        <v>13130</v>
      </c>
      <c r="G32" s="149">
        <v>-4430.53</v>
      </c>
      <c r="H32" s="149">
        <f>H33</f>
        <v>8699.4699999999993</v>
      </c>
      <c r="I32" s="149">
        <f>(H32/F32)*100</f>
        <v>66.256435643564345</v>
      </c>
    </row>
    <row r="33" spans="1:9" x14ac:dyDescent="0.25">
      <c r="A33" s="209"/>
      <c r="B33" s="210"/>
      <c r="C33" s="211"/>
      <c r="D33" s="120">
        <v>32</v>
      </c>
      <c r="E33" s="67" t="s">
        <v>23</v>
      </c>
      <c r="F33" s="57">
        <v>13130</v>
      </c>
      <c r="G33" s="57">
        <v>-4430.53</v>
      </c>
      <c r="H33" s="57">
        <v>8699.4699999999993</v>
      </c>
      <c r="I33" s="57">
        <f>(H33/F33)*100</f>
        <v>66.256435643564345</v>
      </c>
    </row>
    <row r="34" spans="1:9" x14ac:dyDescent="0.25">
      <c r="A34" s="212"/>
      <c r="B34" s="213"/>
      <c r="C34" s="214"/>
      <c r="D34" s="138">
        <v>4</v>
      </c>
      <c r="E34" s="138" t="s">
        <v>14</v>
      </c>
      <c r="F34" s="149">
        <f>F35</f>
        <v>0</v>
      </c>
      <c r="G34" s="149">
        <v>751.01</v>
      </c>
      <c r="H34" s="149">
        <f>H35</f>
        <v>751.01</v>
      </c>
      <c r="I34" s="149">
        <v>0</v>
      </c>
    </row>
    <row r="35" spans="1:9" ht="15" customHeight="1" x14ac:dyDescent="0.25">
      <c r="A35" s="209"/>
      <c r="B35" s="210"/>
      <c r="C35" s="211"/>
      <c r="D35" s="136">
        <v>42</v>
      </c>
      <c r="E35" s="67" t="s">
        <v>31</v>
      </c>
      <c r="F35" s="57">
        <v>0</v>
      </c>
      <c r="G35" s="57">
        <v>751.01</v>
      </c>
      <c r="H35" s="57">
        <v>751.01</v>
      </c>
      <c r="I35" s="57">
        <v>0</v>
      </c>
    </row>
    <row r="36" spans="1:9" x14ac:dyDescent="0.25">
      <c r="A36" s="206" t="s">
        <v>92</v>
      </c>
      <c r="B36" s="207"/>
      <c r="C36" s="208"/>
      <c r="D36" s="109"/>
      <c r="E36" s="109" t="s">
        <v>102</v>
      </c>
      <c r="F36" s="110"/>
      <c r="G36" s="110"/>
      <c r="H36" s="110"/>
      <c r="I36" s="111"/>
    </row>
    <row r="37" spans="1:9" x14ac:dyDescent="0.25">
      <c r="A37" s="212"/>
      <c r="B37" s="213"/>
      <c r="C37" s="214"/>
      <c r="D37" s="81">
        <v>3</v>
      </c>
      <c r="E37" s="81" t="s">
        <v>12</v>
      </c>
      <c r="F37" s="77">
        <f t="shared" ref="F37" si="5">F38</f>
        <v>2500</v>
      </c>
      <c r="G37" s="77">
        <v>-1240</v>
      </c>
      <c r="H37" s="77">
        <f>H38</f>
        <v>1260</v>
      </c>
      <c r="I37" s="77">
        <f>(H37/F37)*100</f>
        <v>50.4</v>
      </c>
    </row>
    <row r="38" spans="1:9" x14ac:dyDescent="0.25">
      <c r="A38" s="197"/>
      <c r="B38" s="198"/>
      <c r="C38" s="199"/>
      <c r="D38" s="66">
        <v>32</v>
      </c>
      <c r="E38" s="67" t="s">
        <v>23</v>
      </c>
      <c r="F38" s="57">
        <v>2500</v>
      </c>
      <c r="G38" s="150">
        <v>-1240</v>
      </c>
      <c r="H38" s="150">
        <v>1260</v>
      </c>
      <c r="I38" s="57">
        <f>(H38/F38)*100</f>
        <v>50.4</v>
      </c>
    </row>
    <row r="39" spans="1:9" ht="25.5" x14ac:dyDescent="0.25">
      <c r="A39" s="206" t="s">
        <v>117</v>
      </c>
      <c r="B39" s="207"/>
      <c r="C39" s="208"/>
      <c r="D39" s="124"/>
      <c r="E39" s="137" t="s">
        <v>118</v>
      </c>
      <c r="F39" s="30"/>
      <c r="G39" s="115"/>
      <c r="H39" s="115"/>
      <c r="I39" s="30"/>
    </row>
    <row r="40" spans="1:9" x14ac:dyDescent="0.25">
      <c r="A40" s="145"/>
      <c r="B40" s="146"/>
      <c r="C40" s="147"/>
      <c r="D40" s="148">
        <v>3</v>
      </c>
      <c r="E40" s="148"/>
      <c r="F40" s="149">
        <f>F41</f>
        <v>0</v>
      </c>
      <c r="G40" s="155">
        <f>G41</f>
        <v>656.25</v>
      </c>
      <c r="H40" s="155">
        <f>H41</f>
        <v>656.25</v>
      </c>
      <c r="I40" s="149">
        <v>0</v>
      </c>
    </row>
    <row r="41" spans="1:9" x14ac:dyDescent="0.25">
      <c r="A41" s="139"/>
      <c r="B41" s="140"/>
      <c r="C41" s="141"/>
      <c r="D41" s="136">
        <v>32</v>
      </c>
      <c r="E41" s="67" t="s">
        <v>23</v>
      </c>
      <c r="F41" s="57">
        <v>0</v>
      </c>
      <c r="G41" s="150">
        <v>656.25</v>
      </c>
      <c r="H41" s="150">
        <v>656.25</v>
      </c>
      <c r="I41" s="57">
        <v>0</v>
      </c>
    </row>
    <row r="42" spans="1:9" s="4" customFormat="1" ht="20.100000000000001" customHeight="1" x14ac:dyDescent="0.25">
      <c r="A42" s="203" t="s">
        <v>40</v>
      </c>
      <c r="B42" s="204"/>
      <c r="C42" s="205"/>
      <c r="D42" s="86">
        <v>1035</v>
      </c>
      <c r="E42" s="121" t="s">
        <v>96</v>
      </c>
      <c r="F42" s="91"/>
      <c r="G42" s="91"/>
      <c r="H42" s="91"/>
      <c r="I42" s="91"/>
    </row>
    <row r="43" spans="1:9" s="4" customFormat="1" ht="29.25" customHeight="1" x14ac:dyDescent="0.25">
      <c r="A43" s="203" t="s">
        <v>41</v>
      </c>
      <c r="B43" s="204"/>
      <c r="C43" s="205"/>
      <c r="D43" s="86" t="s">
        <v>100</v>
      </c>
      <c r="E43" s="87" t="s">
        <v>44</v>
      </c>
      <c r="F43" s="91"/>
      <c r="G43" s="91"/>
      <c r="H43" s="91"/>
      <c r="I43" s="91"/>
    </row>
    <row r="44" spans="1:9" ht="16.5" customHeight="1" x14ac:dyDescent="0.25">
      <c r="A44" s="206" t="s">
        <v>93</v>
      </c>
      <c r="B44" s="207"/>
      <c r="C44" s="208"/>
      <c r="D44" s="112"/>
      <c r="E44" s="109" t="s">
        <v>101</v>
      </c>
      <c r="F44" s="110"/>
      <c r="G44" s="110"/>
      <c r="H44" s="110"/>
      <c r="I44" s="111"/>
    </row>
    <row r="45" spans="1:9" x14ac:dyDescent="0.25">
      <c r="A45" s="82"/>
      <c r="B45" s="83"/>
      <c r="C45" s="84"/>
      <c r="D45" s="81">
        <v>3</v>
      </c>
      <c r="E45" s="81" t="s">
        <v>12</v>
      </c>
      <c r="F45" s="77">
        <f t="shared" ref="F45:H45" si="6">F46+F47+F48</f>
        <v>1159500</v>
      </c>
      <c r="G45" s="77">
        <v>60696</v>
      </c>
      <c r="H45" s="77">
        <f t="shared" si="6"/>
        <v>1220196</v>
      </c>
      <c r="I45" s="77">
        <f>(H45/F45)*100</f>
        <v>105.23467011642948</v>
      </c>
    </row>
    <row r="46" spans="1:9" x14ac:dyDescent="0.25">
      <c r="A46" s="197"/>
      <c r="B46" s="198"/>
      <c r="C46" s="199"/>
      <c r="D46" s="66">
        <v>31</v>
      </c>
      <c r="E46" s="67" t="s">
        <v>13</v>
      </c>
      <c r="F46" s="57">
        <v>1115000</v>
      </c>
      <c r="G46" s="57">
        <v>65700</v>
      </c>
      <c r="H46" s="57">
        <v>1180700</v>
      </c>
      <c r="I46" s="57">
        <f>(H46/F46)*100</f>
        <v>105.89237668161435</v>
      </c>
    </row>
    <row r="47" spans="1:9" x14ac:dyDescent="0.25">
      <c r="A47" s="197"/>
      <c r="B47" s="198"/>
      <c r="C47" s="199"/>
      <c r="D47" s="66">
        <v>32</v>
      </c>
      <c r="E47" s="67" t="s">
        <v>23</v>
      </c>
      <c r="F47" s="57">
        <v>44500</v>
      </c>
      <c r="G47" s="57">
        <v>-5004</v>
      </c>
      <c r="H47" s="57">
        <v>39496</v>
      </c>
      <c r="I47" s="57">
        <f>(H47/F47)*100</f>
        <v>88.755056179775281</v>
      </c>
    </row>
    <row r="48" spans="1:9" x14ac:dyDescent="0.25">
      <c r="A48" s="209"/>
      <c r="B48" s="210"/>
      <c r="C48" s="211"/>
      <c r="D48" s="123">
        <v>34</v>
      </c>
      <c r="E48" s="67" t="s">
        <v>33</v>
      </c>
      <c r="F48" s="58">
        <v>0</v>
      </c>
      <c r="G48" s="58">
        <v>0</v>
      </c>
      <c r="H48" s="58">
        <v>0</v>
      </c>
      <c r="I48" s="58">
        <v>0</v>
      </c>
    </row>
    <row r="50" spans="4:8" x14ac:dyDescent="0.25">
      <c r="D50" s="162"/>
      <c r="H50" s="161"/>
    </row>
    <row r="51" spans="4:8" x14ac:dyDescent="0.25">
      <c r="D51" s="162"/>
      <c r="H51" s="163"/>
    </row>
    <row r="52" spans="4:8" x14ac:dyDescent="0.25">
      <c r="D52" s="162"/>
      <c r="H52" s="161"/>
    </row>
    <row r="53" spans="4:8" x14ac:dyDescent="0.25">
      <c r="D53" s="162"/>
      <c r="H53" s="161"/>
    </row>
    <row r="54" spans="4:8" x14ac:dyDescent="0.25">
      <c r="D54" s="162"/>
      <c r="H54" s="161"/>
    </row>
    <row r="55" spans="4:8" x14ac:dyDescent="0.25">
      <c r="D55" s="162"/>
      <c r="H55" s="161"/>
    </row>
    <row r="56" spans="4:8" x14ac:dyDescent="0.25">
      <c r="D56" s="5"/>
      <c r="H56" s="163"/>
    </row>
  </sheetData>
  <mergeCells count="38">
    <mergeCell ref="A39:C39"/>
    <mergeCell ref="A32:C32"/>
    <mergeCell ref="A34:C34"/>
    <mergeCell ref="A35:C35"/>
    <mergeCell ref="A33:C33"/>
    <mergeCell ref="A36:C36"/>
    <mergeCell ref="A37:C37"/>
    <mergeCell ref="A38:C38"/>
    <mergeCell ref="A30:C30"/>
    <mergeCell ref="A31:C31"/>
    <mergeCell ref="A22:C22"/>
    <mergeCell ref="A24:C24"/>
    <mergeCell ref="A21:C21"/>
    <mergeCell ref="A25:C25"/>
    <mergeCell ref="A26:C26"/>
    <mergeCell ref="A27:C27"/>
    <mergeCell ref="A1:J1"/>
    <mergeCell ref="A48:C48"/>
    <mergeCell ref="A47:C47"/>
    <mergeCell ref="A13:C13"/>
    <mergeCell ref="A14:C14"/>
    <mergeCell ref="A44:C44"/>
    <mergeCell ref="A28:C28"/>
    <mergeCell ref="A29:C29"/>
    <mergeCell ref="A12:C12"/>
    <mergeCell ref="A42:C42"/>
    <mergeCell ref="A43:C43"/>
    <mergeCell ref="A46:C46"/>
    <mergeCell ref="A18:C18"/>
    <mergeCell ref="A19:C19"/>
    <mergeCell ref="A15:C15"/>
    <mergeCell ref="A17:C17"/>
    <mergeCell ref="A11:C11"/>
    <mergeCell ref="A3:I3"/>
    <mergeCell ref="A5:C5"/>
    <mergeCell ref="A7:C7"/>
    <mergeCell ref="A8:C8"/>
    <mergeCell ref="A9:C9"/>
  </mergeCells>
  <pageMargins left="0.7" right="0.7" top="0.75" bottom="0.75" header="0.3" footer="0.3"/>
  <pageSetup paperSize="9" scale="67" fitToHeight="0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 POSEBNI DIO</vt:lpstr>
      <vt:lpstr>' Račun prihoda i rashoda'!Podrucje_ispisa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Andrijana</cp:lastModifiedBy>
  <cp:lastPrinted>2025-12-04T12:53:59Z</cp:lastPrinted>
  <dcterms:created xsi:type="dcterms:W3CDTF">2022-08-12T12:51:27Z</dcterms:created>
  <dcterms:modified xsi:type="dcterms:W3CDTF">2025-12-04T12:54:15Z</dcterms:modified>
</cp:coreProperties>
</file>